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51" activeTab="0"/>
  </bookViews>
  <sheets>
    <sheet name="Рейтинг " sheetId="1" r:id="rId1"/>
    <sheet name="Итоги мониторинга" sheetId="2" r:id="rId2"/>
    <sheet name="Раздел 1" sheetId="3" r:id="rId3"/>
    <sheet name="Раздел 2" sheetId="4" r:id="rId4"/>
    <sheet name="Раздел 3" sheetId="5" r:id="rId5"/>
    <sheet name="Раздел 4" sheetId="6" r:id="rId6"/>
    <sheet name="Раздел 5" sheetId="7" r:id="rId7"/>
  </sheets>
  <definedNames>
    <definedName name="_xlnm._FilterDatabase" localSheetId="1" hidden="1">'Итоги мониторинга'!$A$3:$H$18</definedName>
    <definedName name="_xlnm._FilterDatabase" localSheetId="2" hidden="1">'Раздел 1'!$A$4:$L$42</definedName>
    <definedName name="_xlnm._FilterDatabase" localSheetId="3" hidden="1">'Раздел 2'!$A$4:$N$4</definedName>
    <definedName name="_xlnm._FilterDatabase" localSheetId="0" hidden="1">'Рейтинг '!$A$4:$C$19</definedName>
    <definedName name="_xlnm.Print_Titles" localSheetId="1">'Итоги мониторинга'!$A:$B,'Итоги мониторинга'!$2:$2</definedName>
    <definedName name="_xlnm.Print_Titles" localSheetId="2">'Раздел 1'!$3:$3</definedName>
    <definedName name="_xlnm.Print_Titles" localSheetId="3">'Раздел 2'!$3:$3</definedName>
    <definedName name="_xlnm.Print_Titles" localSheetId="4">'Раздел 3'!$3:$3</definedName>
    <definedName name="_xlnm.Print_Titles" localSheetId="5">'Раздел 4'!$3:$3</definedName>
    <definedName name="_xlnm.Print_Titles" localSheetId="6">'Раздел 5'!$3:$3</definedName>
    <definedName name="_xlnm.Print_Titles" localSheetId="0">'Рейтинг '!$A:$B,'Рейтинг '!$2:$3</definedName>
    <definedName name="_xlnm.Print_Area" localSheetId="1">'Итоги мониторинга'!$A$1:$H$18</definedName>
    <definedName name="_xlnm.Print_Area" localSheetId="2">'Раздел 1'!$A$1:$AS$42</definedName>
    <definedName name="_xlnm.Print_Area" localSheetId="3">'Раздел 2'!$A$1:$N$19</definedName>
    <definedName name="_xlnm.Print_Area" localSheetId="4">'Раздел 3'!$A$1:$M$19</definedName>
    <definedName name="_xlnm.Print_Area" localSheetId="5">'Раздел 4'!$A$1:$AG$19</definedName>
    <definedName name="_xlnm.Print_Area" localSheetId="6">'Раздел 5'!$A$1:$S$19</definedName>
    <definedName name="_xlnm.Print_Area" localSheetId="0">'Рейтинг '!$A$1:$C$19</definedName>
  </definedNames>
  <calcPr fullCalcOnLoad="1"/>
</workbook>
</file>

<file path=xl/sharedStrings.xml><?xml version="1.0" encoding="utf-8"?>
<sst xmlns="http://schemas.openxmlformats.org/spreadsheetml/2006/main" count="625" uniqueCount="83">
  <si>
    <t>Код ГРБС</t>
  </si>
  <si>
    <t>Наименование ГРБС</t>
  </si>
  <si>
    <t>Оценка</t>
  </si>
  <si>
    <t>Наименование организации</t>
  </si>
  <si>
    <t>Итого
баллов</t>
  </si>
  <si>
    <t>Значение показателя</t>
  </si>
  <si>
    <t>Сумма баллов</t>
  </si>
  <si>
    <t>902</t>
  </si>
  <si>
    <t>Администрация города Сочи</t>
  </si>
  <si>
    <t>Администрация Адлерского района внутригородского района города Сочи</t>
  </si>
  <si>
    <t>Администрация Лазаревского внутригородского района города Сочи</t>
  </si>
  <si>
    <t>Администрация Хостинского внутригородского района города Сочи</t>
  </si>
  <si>
    <t>Администрация Центрального внутригородского района города Сочи</t>
  </si>
  <si>
    <t>918</t>
  </si>
  <si>
    <t>921</t>
  </si>
  <si>
    <t>Департамент имущественных отношений администрации города Сочи</t>
  </si>
  <si>
    <t>923</t>
  </si>
  <si>
    <t>925</t>
  </si>
  <si>
    <t>Управление по образованию и науке администрации города Сочи</t>
  </si>
  <si>
    <t>926</t>
  </si>
  <si>
    <t>Управление культуры администрации города Сочи</t>
  </si>
  <si>
    <t>928</t>
  </si>
  <si>
    <t xml:space="preserve">Управление здравоохранения администрации города Сочи </t>
  </si>
  <si>
    <t>929</t>
  </si>
  <si>
    <t>Департамент физической культуры и спорта администрации города Сочи</t>
  </si>
  <si>
    <t>934</t>
  </si>
  <si>
    <t>Управление молодёжной политики администрации города Сочи</t>
  </si>
  <si>
    <t>Управление по вопросам семьи и детства администрации города Сочи</t>
  </si>
  <si>
    <t>вес</t>
  </si>
  <si>
    <t>балл</t>
  </si>
  <si>
    <t>значение показателя</t>
  </si>
  <si>
    <t>не оц.</t>
  </si>
  <si>
    <t>да</t>
  </si>
  <si>
    <t>нет</t>
  </si>
  <si>
    <t>Департамент строительства администрации города Сочи</t>
  </si>
  <si>
    <t>Департамент городского хозяйства администрации города Сочи</t>
  </si>
  <si>
    <t>930</t>
  </si>
  <si>
    <t xml:space="preserve">1.1. Качество правового акта ГРБС, регулирующего внутренние процедуры подготовки бюджетных проектировок на очередной финансовый год и плановый период     </t>
  </si>
  <si>
    <t>962</t>
  </si>
  <si>
    <t>972</t>
  </si>
  <si>
    <t>982</t>
  </si>
  <si>
    <t>992</t>
  </si>
  <si>
    <t>942</t>
  </si>
  <si>
    <t>Департамент транспорта и дорожного хозяйства администрации города Сочи</t>
  </si>
  <si>
    <t>1.2. Качество правового акта, регулирующего порядок составления, утверждения и ведения бюджетных смет</t>
  </si>
  <si>
    <t>1.4. Качество осуществления равномерности расходов</t>
  </si>
  <si>
    <t>1.3. Качество планирования расходов: доля суммы изменений в сводную бюджетную роспись бюджета города</t>
  </si>
  <si>
    <t>1.5. Качество составления прогноза по кассовым выплптам</t>
  </si>
  <si>
    <t>1.7. Доля аннулированных отрицательных расходных расписаний</t>
  </si>
  <si>
    <t>1.8. Наличие просроченной кредиторской задолженности ГРБС и подведомственных ему учрежднй на конец отчётного периода</t>
  </si>
  <si>
    <t>1.9. Динамика роста (снижения) кредиторской задолженности ГРБС и подведомственных ему учреждений</t>
  </si>
  <si>
    <t>1.10. Несоответствие расчётно- платежных документов, представленных в ДФБ, требованиям бюджетного законодательства РФ</t>
  </si>
  <si>
    <t>1.11. Качество управления деятельностью бюджетных и автономных учрежденй</t>
  </si>
  <si>
    <t xml:space="preserve">         1. Бюджетное планирование и исполнение бюджета в части расходов                                                                                                                                                                     </t>
  </si>
  <si>
    <t xml:space="preserve">         2. Качество прогнозирования доходных источников                                                                                                                                                                                  </t>
  </si>
  <si>
    <t xml:space="preserve">2.1.Эффективность использования межбюджетных трансфертов, полученных из краевого бюджета                   </t>
  </si>
  <si>
    <t xml:space="preserve">2.2. Качество администрирования ГАДБ доходов по возврату остатков в краевой бюджет    </t>
  </si>
  <si>
    <t>2.3. Качество правовой базы ГАДБ по администрированию доходов бюджета</t>
  </si>
  <si>
    <t xml:space="preserve">    3. Учет и отчетность                                                                                                                                                                                       </t>
  </si>
  <si>
    <t xml:space="preserve">3.1. Наличие методических рекомендаций (указаний) ГРБС по реализации государственной учетной политики     </t>
  </si>
  <si>
    <t xml:space="preserve">3.2. Представление в составе годовой бюджетной отчетности Сведений о мерах по повышению эффективности расходования бюджетных средств    </t>
  </si>
  <si>
    <t xml:space="preserve">  4. Контроль и аудит                                                                                                                                                                                         </t>
  </si>
  <si>
    <t>4.1. Своевременность представления в департамент по финансам и бюджету материалов и сведений, необходимых для проведения мониторинга качества финансового менеджмента ГРБС</t>
  </si>
  <si>
    <t xml:space="preserve">4.2 Осуществление мероприятий внутреннего контроля         </t>
  </si>
  <si>
    <t xml:space="preserve">4.3. Динамика нарушений, выявленных в ходе внешних контрольных мероприятий          </t>
  </si>
  <si>
    <t xml:space="preserve">4.4. Проведение инвентаризаций                 </t>
  </si>
  <si>
    <t xml:space="preserve">4.5. Качество правового акта ГРБС об организации внутреннего финансового аудита (контроля)       </t>
  </si>
  <si>
    <t xml:space="preserve">4.6. 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муниципальных учреждений                                 </t>
  </si>
  <si>
    <t>4.7. Динамика объёма материальных запасов</t>
  </si>
  <si>
    <t>4.8. Наличие на официальном сайте в сети Интернет www.bus/qov установленного перечня сведений о муниципальных учреждениях</t>
  </si>
  <si>
    <t xml:space="preserve">      5. Кадровый потенциал финансового (финансово-экономического) подразделения ГРБС                                                                                                                                                                                     </t>
  </si>
  <si>
    <t xml:space="preserve">5.1. Квалификации сотрудников финансового (финансово-экономического) подразделения центрального аппарата ГРБС    </t>
  </si>
  <si>
    <t xml:space="preserve">5.2. Повышение квалификации сотрудников финансового (финансово-экономического) подразделения центрального аппарата ГРБС              </t>
  </si>
  <si>
    <t xml:space="preserve">5.3. Показатель укомплектованности финансового (финансово-экономического) подразделения центрального аппарата ГРБС </t>
  </si>
  <si>
    <t xml:space="preserve">5.4.Показатель количества сотрудников финансового (финансово-экономического) подразделения центрального аппарата ГРБС, имеющих стаж работы в подразделении более трех лет         </t>
  </si>
  <si>
    <t>1.6. Эффективность управления кредиторской задолженностью ГРБС и подведомственными ему учреждениями по расчётам с поставщиками и подрядчиками</t>
  </si>
  <si>
    <t>1. Бюджетное планирование и исполнение бюджета в части расходов</t>
  </si>
  <si>
    <t>2. Качество прогнозирования доходных источников</t>
  </si>
  <si>
    <t>3. Учёт и отчётность</t>
  </si>
  <si>
    <t>4. Контроль и аудит</t>
  </si>
  <si>
    <t>5. Кадровый потенциал финансового (финансово-экономического) подразделения ГРБС</t>
  </si>
  <si>
    <t>Итоговая оценка качества финансового менеджмента годового мониторинга за 2016 год по главным распорядителям средств бюджета города Сочи.</t>
  </si>
  <si>
    <t>Рейтинг главных распорядителей средств бюджета города Сочи по итогам годового мониторинга качества финансового менеджмента за 2016 год.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</si>
</sst>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0.0000"/>
    <numFmt numFmtId="168" formatCode="0.0"/>
    <numFmt numFmtId="169" formatCode="0.00000"/>
    <numFmt numFmtId="170" formatCode="#,##0.0000"/>
    <numFmt numFmtId="171" formatCode="0.0%"/>
    <numFmt numFmtId="172" formatCode="0.000%"/>
    <numFmt numFmtId="173" formatCode="0.000000"/>
    <numFmt numFmtId="174" formatCode="#,##0.00000"/>
    <numFmt numFmtId="175" formatCode="#,##0.000000"/>
    <numFmt numFmtId="176" formatCode="#,##0.0000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;[Red]\-#,##0.000;0.000"/>
    <numFmt numFmtId="183" formatCode="000"/>
    <numFmt numFmtId="184" formatCode="000\.00\.00"/>
    <numFmt numFmtId="185" formatCode="00\.00"/>
    <numFmt numFmtId="186" formatCode="0\.00\.00\.0\.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3" fillId="0" borderId="0">
      <alignment/>
      <protection/>
    </xf>
    <xf numFmtId="0" fontId="19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/>
    </xf>
    <xf numFmtId="0" fontId="5" fillId="0" borderId="10" xfId="53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164" fontId="8" fillId="0" borderId="1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Alignment="1">
      <alignment/>
    </xf>
    <xf numFmtId="164" fontId="12" fillId="0" borderId="0" xfId="0" applyNumberFormat="1" applyFont="1" applyAlignment="1">
      <alignment/>
    </xf>
    <xf numFmtId="0" fontId="15" fillId="0" borderId="0" xfId="0" applyFont="1" applyFill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left" vertical="center" wrapText="1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Fill="1" applyBorder="1" applyAlignment="1">
      <alignment/>
    </xf>
    <xf numFmtId="0" fontId="16" fillId="0" borderId="1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wrapText="1"/>
    </xf>
    <xf numFmtId="0" fontId="5" fillId="0" borderId="12" xfId="53" applyFont="1" applyFill="1" applyBorder="1" applyAlignment="1">
      <alignment horizontal="center" vertical="center" wrapText="1"/>
      <protection/>
    </xf>
    <xf numFmtId="164" fontId="18" fillId="0" borderId="10" xfId="53" applyNumberFormat="1" applyFont="1" applyFill="1" applyBorder="1" applyAlignment="1">
      <alignment horizontal="center" vertical="center" wrapText="1"/>
      <protection/>
    </xf>
    <xf numFmtId="164" fontId="18" fillId="0" borderId="10" xfId="53" applyNumberFormat="1" applyFont="1" applyBorder="1" applyAlignment="1">
      <alignment horizontal="center" vertical="center" wrapText="1"/>
      <protection/>
    </xf>
    <xf numFmtId="164" fontId="9" fillId="0" borderId="10" xfId="0" applyNumberFormat="1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164" fontId="9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164" fontId="9" fillId="0" borderId="12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164" fontId="9" fillId="33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0" fontId="5" fillId="33" borderId="10" xfId="53" applyFont="1" applyFill="1" applyBorder="1" applyAlignment="1">
      <alignment horizontal="center" vertical="center" wrapText="1"/>
      <protection/>
    </xf>
    <xf numFmtId="164" fontId="18" fillId="33" borderId="10" xfId="53" applyNumberFormat="1" applyFont="1" applyFill="1" applyBorder="1" applyAlignment="1">
      <alignment horizontal="center" vertical="center" wrapText="1"/>
      <protection/>
    </xf>
    <xf numFmtId="49" fontId="16" fillId="33" borderId="10" xfId="0" applyNumberFormat="1" applyFont="1" applyFill="1" applyBorder="1" applyAlignment="1">
      <alignment horizontal="center" vertical="center" wrapText="1"/>
    </xf>
    <xf numFmtId="49" fontId="15" fillId="33" borderId="11" xfId="0" applyNumberFormat="1" applyFont="1" applyFill="1" applyBorder="1" applyAlignment="1">
      <alignment horizontal="center" vertical="center" wrapText="1"/>
    </xf>
    <xf numFmtId="164" fontId="8" fillId="33" borderId="10" xfId="0" applyNumberFormat="1" applyFont="1" applyFill="1" applyBorder="1" applyAlignment="1">
      <alignment horizontal="center" vertical="center"/>
    </xf>
    <xf numFmtId="0" fontId="12" fillId="33" borderId="0" xfId="0" applyFont="1" applyFill="1" applyAlignment="1">
      <alignment/>
    </xf>
    <xf numFmtId="0" fontId="2" fillId="0" borderId="0" xfId="0" applyFont="1" applyBorder="1" applyAlignment="1">
      <alignment horizontal="left" vertical="center" wrapText="1"/>
    </xf>
    <xf numFmtId="0" fontId="5" fillId="0" borderId="13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horizontal="center" vertical="center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 wrapText="1"/>
    </xf>
    <xf numFmtId="164" fontId="18" fillId="0" borderId="0" xfId="53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left"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6" fillId="0" borderId="0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164" fontId="22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Alignment="1">
      <alignment/>
    </xf>
    <xf numFmtId="164" fontId="9" fillId="34" borderId="10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Border="1" applyAlignment="1">
      <alignment vertical="center" wrapText="1"/>
    </xf>
    <xf numFmtId="164" fontId="0" fillId="0" borderId="10" xfId="0" applyNumberFormat="1" applyBorder="1" applyAlignment="1">
      <alignment vertical="center"/>
    </xf>
    <xf numFmtId="0" fontId="6" fillId="0" borderId="0" xfId="53" applyFont="1" applyFill="1" applyBorder="1" applyAlignment="1">
      <alignment horizontal="center" vertical="center" wrapText="1"/>
      <protection/>
    </xf>
    <xf numFmtId="164" fontId="8" fillId="0" borderId="0" xfId="0" applyNumberFormat="1" applyFont="1" applyBorder="1" applyAlignment="1">
      <alignment/>
    </xf>
    <xf numFmtId="0" fontId="63" fillId="0" borderId="10" xfId="0" applyFont="1" applyBorder="1" applyAlignment="1">
      <alignment horizontal="center" vertical="center"/>
    </xf>
    <xf numFmtId="164" fontId="63" fillId="0" borderId="10" xfId="0" applyNumberFormat="1" applyFont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left" vertical="center" wrapText="1"/>
    </xf>
    <xf numFmtId="164" fontId="9" fillId="0" borderId="12" xfId="0" applyNumberFormat="1" applyFont="1" applyBorder="1" applyAlignment="1">
      <alignment horizontal="center" vertical="center" wrapText="1"/>
    </xf>
    <xf numFmtId="164" fontId="9" fillId="34" borderId="12" xfId="0" applyNumberFormat="1" applyFont="1" applyFill="1" applyBorder="1" applyAlignment="1">
      <alignment horizontal="center" vertical="center" wrapText="1"/>
    </xf>
    <xf numFmtId="0" fontId="5" fillId="0" borderId="12" xfId="53" applyFont="1" applyBorder="1" applyAlignment="1">
      <alignment horizontal="center" vertical="center" wrapText="1"/>
      <protection/>
    </xf>
    <xf numFmtId="164" fontId="18" fillId="0" borderId="12" xfId="53" applyNumberFormat="1" applyFont="1" applyBorder="1" applyAlignment="1">
      <alignment horizontal="center" vertical="center" wrapText="1"/>
      <protection/>
    </xf>
    <xf numFmtId="164" fontId="63" fillId="0" borderId="10" xfId="0" applyNumberFormat="1" applyFont="1" applyBorder="1" applyAlignment="1">
      <alignment vertical="center"/>
    </xf>
    <xf numFmtId="164" fontId="9" fillId="0" borderId="10" xfId="0" applyNumberFormat="1" applyFont="1" applyBorder="1" applyAlignment="1">
      <alignment vertical="center"/>
    </xf>
    <xf numFmtId="49" fontId="23" fillId="0" borderId="15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4" fillId="0" borderId="10" xfId="53" applyFont="1" applyBorder="1" applyAlignment="1">
      <alignment horizontal="center" vertical="center" wrapText="1"/>
      <protection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6" fillId="0" borderId="10" xfId="53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/>
    </xf>
    <xf numFmtId="0" fontId="20" fillId="0" borderId="10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35" borderId="19" xfId="0" applyFont="1" applyFill="1" applyBorder="1" applyAlignment="1">
      <alignment horizontal="center" vertical="center" wrapText="1"/>
    </xf>
    <xf numFmtId="0" fontId="11" fillId="35" borderId="20" xfId="0" applyFont="1" applyFill="1" applyBorder="1" applyAlignment="1">
      <alignment horizontal="center" vertical="center" wrapText="1"/>
    </xf>
    <xf numFmtId="0" fontId="11" fillId="35" borderId="21" xfId="0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left" wrapText="1"/>
    </xf>
    <xf numFmtId="0" fontId="0" fillId="0" borderId="11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D19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17" sqref="H17"/>
    </sheetView>
  </sheetViews>
  <sheetFormatPr defaultColWidth="9.140625" defaultRowHeight="15"/>
  <cols>
    <col min="1" max="1" width="6.57421875" style="2" customWidth="1"/>
    <col min="2" max="2" width="47.421875" style="3" customWidth="1"/>
    <col min="3" max="3" width="24.28125" style="1" customWidth="1"/>
    <col min="4" max="16384" width="9.140625" style="1" customWidth="1"/>
  </cols>
  <sheetData>
    <row r="1" spans="1:3" ht="99.75" customHeight="1">
      <c r="A1" s="91" t="s">
        <v>82</v>
      </c>
      <c r="B1" s="91"/>
      <c r="C1" s="91"/>
    </row>
    <row r="2" spans="1:3" s="12" customFormat="1" ht="21.75" customHeight="1">
      <c r="A2" s="92" t="s">
        <v>0</v>
      </c>
      <c r="B2" s="92" t="s">
        <v>1</v>
      </c>
      <c r="C2" s="92" t="s">
        <v>4</v>
      </c>
    </row>
    <row r="3" spans="1:3" s="12" customFormat="1" ht="8.25" customHeight="1">
      <c r="A3" s="93"/>
      <c r="B3" s="93"/>
      <c r="C3" s="93"/>
    </row>
    <row r="4" spans="1:3" s="12" customFormat="1" ht="15" customHeight="1">
      <c r="A4" s="13"/>
      <c r="B4" s="13"/>
      <c r="C4" s="13"/>
    </row>
    <row r="5" spans="1:4" ht="39" customHeight="1">
      <c r="A5" s="83" t="s">
        <v>21</v>
      </c>
      <c r="B5" s="84" t="s">
        <v>22</v>
      </c>
      <c r="C5" s="68">
        <f>'Итоги мониторинга'!C14</f>
        <v>83.899523</v>
      </c>
      <c r="D5" s="17"/>
    </row>
    <row r="6" spans="1:4" ht="43.5" customHeight="1">
      <c r="A6" s="83" t="s">
        <v>23</v>
      </c>
      <c r="B6" s="84" t="s">
        <v>24</v>
      </c>
      <c r="C6" s="68">
        <f>'Итоги мониторинга'!C15</f>
        <v>78.4605</v>
      </c>
      <c r="D6" s="17"/>
    </row>
    <row r="7" spans="1:4" ht="36" customHeight="1">
      <c r="A7" s="83" t="s">
        <v>17</v>
      </c>
      <c r="B7" s="84" t="s">
        <v>18</v>
      </c>
      <c r="C7" s="68">
        <f>'Итоги мониторинга'!C12</f>
        <v>76.125</v>
      </c>
      <c r="D7" s="17"/>
    </row>
    <row r="8" spans="1:4" ht="37.5" customHeight="1">
      <c r="A8" s="69" t="s">
        <v>41</v>
      </c>
      <c r="B8" s="84" t="s">
        <v>12</v>
      </c>
      <c r="C8" s="68">
        <f>'Итоги мониторинга'!C8</f>
        <v>75.5846965</v>
      </c>
      <c r="D8" s="17"/>
    </row>
    <row r="9" spans="1:4" ht="38.25" customHeight="1">
      <c r="A9" s="83" t="s">
        <v>42</v>
      </c>
      <c r="B9" s="84" t="s">
        <v>43</v>
      </c>
      <c r="C9" s="68">
        <f>'Итоги мониторинга'!C18</f>
        <v>74.41553250000001</v>
      </c>
      <c r="D9" s="17"/>
    </row>
    <row r="10" spans="1:4" ht="35.25" customHeight="1">
      <c r="A10" s="83" t="s">
        <v>36</v>
      </c>
      <c r="B10" s="84" t="s">
        <v>27</v>
      </c>
      <c r="C10" s="68">
        <f>'Итоги мониторинга'!C16</f>
        <v>73.95871606</v>
      </c>
      <c r="D10" s="17"/>
    </row>
    <row r="11" spans="1:4" ht="36.75" customHeight="1">
      <c r="A11" s="83" t="s">
        <v>19</v>
      </c>
      <c r="B11" s="84" t="s">
        <v>20</v>
      </c>
      <c r="C11" s="68">
        <f>'Итоги мониторинга'!C13</f>
        <v>73.0135</v>
      </c>
      <c r="D11" s="17"/>
    </row>
    <row r="12" spans="1:4" ht="37.5" customHeight="1">
      <c r="A12" s="69" t="s">
        <v>39</v>
      </c>
      <c r="B12" s="84" t="s">
        <v>10</v>
      </c>
      <c r="C12" s="68">
        <f>'Итоги мониторинга'!C6</f>
        <v>69.33511449999999</v>
      </c>
      <c r="D12" s="17"/>
    </row>
    <row r="13" spans="1:4" ht="37.5" customHeight="1">
      <c r="A13" s="69" t="s">
        <v>38</v>
      </c>
      <c r="B13" s="84" t="s">
        <v>9</v>
      </c>
      <c r="C13" s="68">
        <f>'Итоги мониторинга'!C5</f>
        <v>68.92266500000001</v>
      </c>
      <c r="D13" s="17"/>
    </row>
    <row r="14" spans="1:4" ht="37.5" customHeight="1">
      <c r="A14" s="83" t="s">
        <v>14</v>
      </c>
      <c r="B14" s="84" t="s">
        <v>15</v>
      </c>
      <c r="C14" s="68">
        <f>'Итоги мониторинга'!C10</f>
        <v>68.41349075000001</v>
      </c>
      <c r="D14" s="17"/>
    </row>
    <row r="15" spans="1:4" ht="36" customHeight="1">
      <c r="A15" s="83" t="s">
        <v>7</v>
      </c>
      <c r="B15" s="84" t="s">
        <v>8</v>
      </c>
      <c r="C15" s="68">
        <f>'Итоги мониторинга'!C4</f>
        <v>66.92880000000001</v>
      </c>
      <c r="D15" s="17"/>
    </row>
    <row r="16" spans="1:4" ht="36.75" customHeight="1">
      <c r="A16" s="83" t="s">
        <v>16</v>
      </c>
      <c r="B16" s="84" t="s">
        <v>35</v>
      </c>
      <c r="C16" s="68">
        <f>'Итоги мониторинга'!C11</f>
        <v>65.39005</v>
      </c>
      <c r="D16" s="17"/>
    </row>
    <row r="17" spans="1:4" ht="52.5" customHeight="1">
      <c r="A17" s="83" t="s">
        <v>13</v>
      </c>
      <c r="B17" s="84" t="s">
        <v>34</v>
      </c>
      <c r="C17" s="68">
        <f>'Итоги мониторинга'!C9</f>
        <v>65.3103475</v>
      </c>
      <c r="D17" s="17"/>
    </row>
    <row r="18" spans="1:4" ht="52.5" customHeight="1">
      <c r="A18" s="83" t="s">
        <v>25</v>
      </c>
      <c r="B18" s="84" t="s">
        <v>26</v>
      </c>
      <c r="C18" s="68">
        <f>'Итоги мониторинга'!C17</f>
        <v>56.272025500000005</v>
      </c>
      <c r="D18" s="17"/>
    </row>
    <row r="19" spans="1:4" ht="48" customHeight="1">
      <c r="A19" s="69" t="s">
        <v>40</v>
      </c>
      <c r="B19" s="84" t="s">
        <v>11</v>
      </c>
      <c r="C19" s="68">
        <f>'Итоги мониторинга'!C7</f>
        <v>50.0629695</v>
      </c>
      <c r="D19" s="17"/>
    </row>
  </sheetData>
  <sheetProtection/>
  <autoFilter ref="A4:C19">
    <sortState ref="A5:C19">
      <sortCondition descending="1" sortBy="value" ref="C5:C19"/>
    </sortState>
  </autoFilter>
  <mergeCells count="4">
    <mergeCell ref="A1:C1"/>
    <mergeCell ref="A2:A3"/>
    <mergeCell ref="B2:B3"/>
    <mergeCell ref="C2:C3"/>
  </mergeCells>
  <printOptions/>
  <pageMargins left="0.98" right="0.15748031496062992" top="0.17" bottom="0.15748031496062992" header="0.17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K21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L20" sqref="L20"/>
      <selection pane="topRight" activeCell="L20" sqref="L20"/>
      <selection pane="bottomLeft" activeCell="L20" sqref="L20"/>
      <selection pane="bottomRight" activeCell="C9" sqref="C9"/>
    </sheetView>
  </sheetViews>
  <sheetFormatPr defaultColWidth="9.140625" defaultRowHeight="15"/>
  <cols>
    <col min="1" max="1" width="5.8515625" style="21" customWidth="1"/>
    <col min="2" max="2" width="35.421875" style="22" customWidth="1"/>
    <col min="3" max="3" width="8.7109375" style="47" customWidth="1"/>
    <col min="4" max="4" width="23.140625" style="14" customWidth="1"/>
    <col min="5" max="5" width="21.8515625" style="14" customWidth="1"/>
    <col min="6" max="6" width="25.421875" style="14" customWidth="1"/>
    <col min="7" max="7" width="18.00390625" style="14" customWidth="1"/>
    <col min="8" max="8" width="17.7109375" style="14" customWidth="1"/>
    <col min="9" max="16384" width="9.140625" style="14" customWidth="1"/>
  </cols>
  <sheetData>
    <row r="1" spans="1:8" ht="23.25" customHeight="1">
      <c r="A1" s="94" t="s">
        <v>81</v>
      </c>
      <c r="B1" s="94"/>
      <c r="C1" s="94"/>
      <c r="D1" s="94"/>
      <c r="E1" s="94"/>
      <c r="F1" s="94"/>
      <c r="G1" s="94"/>
      <c r="H1" s="94"/>
    </row>
    <row r="2" spans="1:8" s="18" customFormat="1" ht="54" customHeight="1">
      <c r="A2" s="41" t="s">
        <v>0</v>
      </c>
      <c r="B2" s="41" t="s">
        <v>1</v>
      </c>
      <c r="C2" s="44" t="s">
        <v>4</v>
      </c>
      <c r="D2" s="26" t="s">
        <v>76</v>
      </c>
      <c r="E2" s="26" t="s">
        <v>77</v>
      </c>
      <c r="F2" s="26" t="s">
        <v>78</v>
      </c>
      <c r="G2" s="26" t="s">
        <v>79</v>
      </c>
      <c r="H2" s="26" t="s">
        <v>80</v>
      </c>
    </row>
    <row r="3" spans="1:8" s="18" customFormat="1" ht="15" customHeight="1">
      <c r="A3" s="19"/>
      <c r="B3" s="19"/>
      <c r="C3" s="45"/>
      <c r="D3" s="20"/>
      <c r="E3" s="20"/>
      <c r="F3" s="20"/>
      <c r="G3" s="20"/>
      <c r="H3" s="20"/>
    </row>
    <row r="4" spans="1:11" ht="15.75">
      <c r="A4" s="80" t="s">
        <v>7</v>
      </c>
      <c r="B4" s="81" t="s">
        <v>8</v>
      </c>
      <c r="C4" s="46">
        <f>D4+E4+F4+G4+H4</f>
        <v>66.92880000000001</v>
      </c>
      <c r="D4" s="15">
        <f>0.5*'Раздел 1'!C5</f>
        <v>35.822500000000005</v>
      </c>
      <c r="E4" s="15">
        <f>0.1*'Раздел 2'!C5</f>
        <v>5.714300000000001</v>
      </c>
      <c r="F4" s="15">
        <f>0.1*'Раздел 3'!C5</f>
        <v>10</v>
      </c>
      <c r="G4" s="15">
        <f>0.25*'Раздел 4'!C5</f>
        <v>11.25</v>
      </c>
      <c r="H4" s="15">
        <f>0.05*'Раздел 5'!C5</f>
        <v>4.142</v>
      </c>
      <c r="I4" s="16"/>
      <c r="K4" s="16"/>
    </row>
    <row r="5" spans="1:11" ht="25.5">
      <c r="A5" s="82" t="s">
        <v>38</v>
      </c>
      <c r="B5" s="81" t="s">
        <v>9</v>
      </c>
      <c r="C5" s="46">
        <f aca="true" t="shared" si="0" ref="C5:C18">D5+E5+F5+G5+H5</f>
        <v>68.92266500000001</v>
      </c>
      <c r="D5" s="15">
        <f>0.5*'Раздел 1'!C6</f>
        <v>35.242665</v>
      </c>
      <c r="E5" s="15">
        <f>0.1*'Раздел 2'!C6</f>
        <v>0</v>
      </c>
      <c r="F5" s="15">
        <f>0.1*'Раздел 3'!C6</f>
        <v>10</v>
      </c>
      <c r="G5" s="15">
        <f>0.25*'Раздел 4'!C6</f>
        <v>20.83325</v>
      </c>
      <c r="H5" s="15">
        <f>0.05*'Раздел 5'!C6</f>
        <v>2.84675</v>
      </c>
      <c r="I5" s="16"/>
      <c r="K5" s="16"/>
    </row>
    <row r="6" spans="1:11" ht="25.5">
      <c r="A6" s="82" t="s">
        <v>39</v>
      </c>
      <c r="B6" s="81" t="s">
        <v>10</v>
      </c>
      <c r="C6" s="46">
        <f t="shared" si="0"/>
        <v>69.33511449999999</v>
      </c>
      <c r="D6" s="15">
        <f>0.5*'Раздел 1'!C7</f>
        <v>38.11261449999999</v>
      </c>
      <c r="E6" s="15">
        <f>0.1*'Раздел 2'!C7</f>
        <v>0</v>
      </c>
      <c r="F6" s="15">
        <f>0.1*'Раздел 3'!C7</f>
        <v>10</v>
      </c>
      <c r="G6" s="15">
        <f>0.25*'Раздел 4'!C7</f>
        <v>16.6665</v>
      </c>
      <c r="H6" s="15">
        <f>0.05*'Раздел 5'!C7</f>
        <v>4.556</v>
      </c>
      <c r="I6" s="16"/>
      <c r="K6" s="16"/>
    </row>
    <row r="7" spans="1:11" ht="25.5">
      <c r="A7" s="82" t="s">
        <v>40</v>
      </c>
      <c r="B7" s="81" t="s">
        <v>11</v>
      </c>
      <c r="C7" s="46">
        <f t="shared" si="0"/>
        <v>50.0629695</v>
      </c>
      <c r="D7" s="15">
        <f>0.5*'Раздел 1'!C8</f>
        <v>35.3684695</v>
      </c>
      <c r="E7" s="15">
        <f>0.1*'Раздел 2'!C8</f>
        <v>0</v>
      </c>
      <c r="F7" s="15">
        <f>0.1*'Раздел 3'!C8</f>
        <v>5</v>
      </c>
      <c r="G7" s="15">
        <f>0.25*'Раздел 4'!C8</f>
        <v>6.944500000000001</v>
      </c>
      <c r="H7" s="15">
        <f>0.05*'Раздел 5'!C8</f>
        <v>2.75</v>
      </c>
      <c r="I7" s="16"/>
      <c r="K7" s="16"/>
    </row>
    <row r="8" spans="1:11" ht="25.5">
      <c r="A8" s="82" t="s">
        <v>41</v>
      </c>
      <c r="B8" s="81" t="s">
        <v>12</v>
      </c>
      <c r="C8" s="46">
        <f t="shared" si="0"/>
        <v>75.5846965</v>
      </c>
      <c r="D8" s="15">
        <f>0.5*'Раздел 1'!C9</f>
        <v>36.115256</v>
      </c>
      <c r="E8" s="15">
        <f>0.1*'Раздел 2'!C9</f>
        <v>10</v>
      </c>
      <c r="F8" s="15">
        <f>0.1*'Раздел 3'!C9</f>
        <v>10</v>
      </c>
      <c r="G8" s="15">
        <f>0.25*'Раздел 4'!C9</f>
        <v>16.469440500000005</v>
      </c>
      <c r="H8" s="15">
        <f>0.05*'Раздел 5'!C9</f>
        <v>3</v>
      </c>
      <c r="I8" s="16"/>
      <c r="K8" s="16"/>
    </row>
    <row r="9" spans="1:11" ht="25.5">
      <c r="A9" s="80" t="s">
        <v>13</v>
      </c>
      <c r="B9" s="81" t="s">
        <v>34</v>
      </c>
      <c r="C9" s="46">
        <f t="shared" si="0"/>
        <v>65.3103475</v>
      </c>
      <c r="D9" s="15">
        <f>0.5*'Раздел 1'!C10</f>
        <v>19.6443475</v>
      </c>
      <c r="E9" s="15">
        <f>0.1*'Раздел 2'!C10</f>
        <v>7</v>
      </c>
      <c r="F9" s="15">
        <f>0.1*'Раздел 3'!C10</f>
        <v>10</v>
      </c>
      <c r="G9" s="15">
        <f>0.25*'Раздел 4'!C10</f>
        <v>25.000000000000007</v>
      </c>
      <c r="H9" s="15">
        <f>0.05*'Раздел 5'!C10</f>
        <v>3.666</v>
      </c>
      <c r="I9" s="16"/>
      <c r="K9" s="16"/>
    </row>
    <row r="10" spans="1:11" ht="25.5">
      <c r="A10" s="80" t="s">
        <v>14</v>
      </c>
      <c r="B10" s="81" t="s">
        <v>15</v>
      </c>
      <c r="C10" s="46">
        <f t="shared" si="0"/>
        <v>68.41349075000001</v>
      </c>
      <c r="D10" s="15">
        <f>0.5*'Раздел 1'!C11</f>
        <v>32.365218500000005</v>
      </c>
      <c r="E10" s="15">
        <f>0.1*'Раздел 2'!C11</f>
        <v>5.714300000000001</v>
      </c>
      <c r="F10" s="15">
        <f>0.1*'Раздел 3'!C11</f>
        <v>10</v>
      </c>
      <c r="G10" s="15">
        <f>0.25*'Раздел 4'!C11</f>
        <v>16.667972250000005</v>
      </c>
      <c r="H10" s="15">
        <f>0.05*'Раздел 5'!C11</f>
        <v>3.666</v>
      </c>
      <c r="I10" s="16"/>
      <c r="K10" s="16"/>
    </row>
    <row r="11" spans="1:11" ht="25.5">
      <c r="A11" s="80" t="s">
        <v>16</v>
      </c>
      <c r="B11" s="81" t="s">
        <v>35</v>
      </c>
      <c r="C11" s="46">
        <f t="shared" si="0"/>
        <v>65.39005</v>
      </c>
      <c r="D11" s="15">
        <f>0.5*'Раздел 1'!C12</f>
        <v>29.14</v>
      </c>
      <c r="E11" s="15">
        <f>0.1*'Раздел 2'!C12</f>
        <v>5.714300000000001</v>
      </c>
      <c r="F11" s="15">
        <f>0.1*'Раздел 3'!C12</f>
        <v>10</v>
      </c>
      <c r="G11" s="15">
        <f>0.25*'Раздел 4'!C12</f>
        <v>17.5</v>
      </c>
      <c r="H11" s="15">
        <f>0.05*'Раздел 5'!C12</f>
        <v>3.03575</v>
      </c>
      <c r="I11" s="16"/>
      <c r="K11" s="16"/>
    </row>
    <row r="12" spans="1:11" ht="25.5">
      <c r="A12" s="80" t="s">
        <v>17</v>
      </c>
      <c r="B12" s="81" t="s">
        <v>18</v>
      </c>
      <c r="C12" s="46">
        <f t="shared" si="0"/>
        <v>76.125</v>
      </c>
      <c r="D12" s="15">
        <f>0.5*'Раздел 1'!C13</f>
        <v>39</v>
      </c>
      <c r="E12" s="15">
        <f>0.1*'Раздел 2'!C13</f>
        <v>7</v>
      </c>
      <c r="F12" s="15">
        <f>0.1*'Раздел 3'!C13</f>
        <v>10</v>
      </c>
      <c r="G12" s="15">
        <f>0.25*'Раздел 4'!C13</f>
        <v>17.5</v>
      </c>
      <c r="H12" s="15">
        <f>0.05*'Раздел 5'!C13</f>
        <v>2.625</v>
      </c>
      <c r="I12" s="16"/>
      <c r="K12" s="16"/>
    </row>
    <row r="13" spans="1:11" ht="25.5">
      <c r="A13" s="80" t="s">
        <v>19</v>
      </c>
      <c r="B13" s="81" t="s">
        <v>20</v>
      </c>
      <c r="C13" s="46">
        <f t="shared" si="0"/>
        <v>73.0135</v>
      </c>
      <c r="D13" s="15">
        <f>0.5*'Раздел 1'!C14</f>
        <v>33.347500000000004</v>
      </c>
      <c r="E13" s="15">
        <f>0.1*'Раздел 2'!C14</f>
        <v>10</v>
      </c>
      <c r="F13" s="15">
        <f>0.1*'Раздел 3'!C14</f>
        <v>10</v>
      </c>
      <c r="G13" s="15">
        <f>0.25*'Раздел 4'!C14</f>
        <v>15</v>
      </c>
      <c r="H13" s="15">
        <f>0.05*'Раздел 5'!C14</f>
        <v>4.6659999999999995</v>
      </c>
      <c r="I13" s="16"/>
      <c r="K13" s="16"/>
    </row>
    <row r="14" spans="1:11" ht="25.5">
      <c r="A14" s="80" t="s">
        <v>21</v>
      </c>
      <c r="B14" s="81" t="s">
        <v>22</v>
      </c>
      <c r="C14" s="46">
        <f t="shared" si="0"/>
        <v>83.899523</v>
      </c>
      <c r="D14" s="15">
        <f>0.5*'Раздел 1'!C15</f>
        <v>40.399523</v>
      </c>
      <c r="E14" s="15">
        <f>0.1*'Раздел 2'!C15</f>
        <v>10</v>
      </c>
      <c r="F14" s="15">
        <f>0.1*'Раздел 3'!C15</f>
        <v>10</v>
      </c>
      <c r="G14" s="15">
        <f>0.25*'Раздел 4'!C15</f>
        <v>18.75</v>
      </c>
      <c r="H14" s="15">
        <f>0.05*'Раздел 5'!C15</f>
        <v>4.75</v>
      </c>
      <c r="I14" s="16"/>
      <c r="K14" s="16"/>
    </row>
    <row r="15" spans="1:11" ht="25.5">
      <c r="A15" s="80" t="s">
        <v>23</v>
      </c>
      <c r="B15" s="81" t="s">
        <v>24</v>
      </c>
      <c r="C15" s="46">
        <f t="shared" si="0"/>
        <v>78.4605</v>
      </c>
      <c r="D15" s="15">
        <f>0.5*'Раздел 1'!C16</f>
        <v>42.6525</v>
      </c>
      <c r="E15" s="15">
        <f>0.1*'Раздел 2'!C16</f>
        <v>10</v>
      </c>
      <c r="F15" s="15">
        <f>0.1*'Раздел 3'!C16</f>
        <v>10</v>
      </c>
      <c r="G15" s="15">
        <f>0.25*'Раздел 4'!C16</f>
        <v>13.75</v>
      </c>
      <c r="H15" s="15">
        <f>0.05*'Раздел 5'!C16</f>
        <v>2.058</v>
      </c>
      <c r="I15" s="16"/>
      <c r="K15" s="16"/>
    </row>
    <row r="16" spans="1:11" ht="25.5">
      <c r="A16" s="80" t="s">
        <v>36</v>
      </c>
      <c r="B16" s="81" t="s">
        <v>27</v>
      </c>
      <c r="C16" s="46">
        <f>D16+E16+F16+G16</f>
        <v>73.95871606</v>
      </c>
      <c r="D16" s="15">
        <f>0.51*'Раздел 1'!C17</f>
        <v>40.38705606</v>
      </c>
      <c r="E16" s="15">
        <f>0.11*'Раздел 2'!C17</f>
        <v>11</v>
      </c>
      <c r="F16" s="15">
        <f>0.11*'Раздел 3'!C17</f>
        <v>11</v>
      </c>
      <c r="G16" s="15">
        <f>0.27*'Раздел 4'!C17</f>
        <v>11.57166</v>
      </c>
      <c r="H16" s="15" t="s">
        <v>31</v>
      </c>
      <c r="I16" s="16"/>
      <c r="K16" s="16"/>
    </row>
    <row r="17" spans="1:11" ht="25.5">
      <c r="A17" s="80" t="s">
        <v>25</v>
      </c>
      <c r="B17" s="81" t="s">
        <v>26</v>
      </c>
      <c r="C17" s="46">
        <f t="shared" si="0"/>
        <v>56.272025500000005</v>
      </c>
      <c r="D17" s="15">
        <f>0.5*'Раздел 1'!C18</f>
        <v>29.938775500000002</v>
      </c>
      <c r="E17" s="15">
        <f>0.1*'Раздел 2'!C18</f>
        <v>10</v>
      </c>
      <c r="F17" s="15">
        <f>0.1*'Раздел 3'!C18</f>
        <v>5</v>
      </c>
      <c r="G17" s="15">
        <f>0.25*'Раздел 4'!C18</f>
        <v>8.33325</v>
      </c>
      <c r="H17" s="15">
        <f>0.05*'Раздел 5'!C18</f>
        <v>3</v>
      </c>
      <c r="I17" s="16"/>
      <c r="K17" s="16"/>
    </row>
    <row r="18" spans="1:11" ht="25.5">
      <c r="A18" s="80" t="s">
        <v>42</v>
      </c>
      <c r="B18" s="81" t="s">
        <v>43</v>
      </c>
      <c r="C18" s="46">
        <f t="shared" si="0"/>
        <v>74.41553250000001</v>
      </c>
      <c r="D18" s="15">
        <f>0.5*'Раздел 1'!C19</f>
        <v>36.4655325</v>
      </c>
      <c r="E18" s="15">
        <f>0.1*'Раздел 2'!C19</f>
        <v>0</v>
      </c>
      <c r="F18" s="15">
        <f>0.1*'Раздел 3'!C19</f>
        <v>10</v>
      </c>
      <c r="G18" s="15">
        <f>0.25*'Раздел 4'!C19</f>
        <v>25.000000000000007</v>
      </c>
      <c r="H18" s="15">
        <f>0.05*'Раздел 5'!C19</f>
        <v>2.95</v>
      </c>
      <c r="I18" s="16"/>
      <c r="K18" s="16"/>
    </row>
    <row r="19" spans="4:9" ht="15.75">
      <c r="D19" s="27"/>
      <c r="E19" s="27"/>
      <c r="F19" s="27"/>
      <c r="G19" s="27"/>
      <c r="H19" s="27"/>
      <c r="I19" s="16"/>
    </row>
    <row r="20" spans="4:9" ht="15.75">
      <c r="D20" s="28"/>
      <c r="E20" s="28"/>
      <c r="F20" s="28"/>
      <c r="G20" s="28"/>
      <c r="H20" s="28"/>
      <c r="I20" s="16"/>
    </row>
    <row r="21" spans="4:9" ht="15.75">
      <c r="D21" s="25"/>
      <c r="E21" s="25"/>
      <c r="F21" s="25"/>
      <c r="G21" s="25"/>
      <c r="H21" s="25"/>
      <c r="I21" s="16"/>
    </row>
  </sheetData>
  <sheetProtection/>
  <autoFilter ref="A3:H18"/>
  <mergeCells count="1">
    <mergeCell ref="A1:H1"/>
  </mergeCells>
  <printOptions/>
  <pageMargins left="0.35433070866141736" right="0.15748031496062992" top="0.31496062992125984" bottom="0.15748031496062992" header="0.31496062992125984" footer="0.15748031496062992"/>
  <pageSetup fitToWidth="0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T42"/>
  <sheetViews>
    <sheetView view="pageBreakPreview" zoomScaleSheetLayoutView="100" zoomScalePageLayoutView="0" workbookViewId="0" topLeftCell="A1">
      <pane xSplit="1" ySplit="4" topLeftCell="I5" activePane="bottomRight" state="frozen"/>
      <selection pane="topLeft" activeCell="L20" sqref="L20"/>
      <selection pane="topRight" activeCell="L20" sqref="L20"/>
      <selection pane="bottomLeft" activeCell="L20" sqref="L20"/>
      <selection pane="bottomRight" activeCell="AM17" sqref="AM17"/>
    </sheetView>
  </sheetViews>
  <sheetFormatPr defaultColWidth="9.140625" defaultRowHeight="15"/>
  <cols>
    <col min="1" max="1" width="4.57421875" style="0" customWidth="1"/>
    <col min="2" max="2" width="32.140625" style="4" customWidth="1"/>
    <col min="3" max="3" width="12.00390625" style="4" customWidth="1"/>
    <col min="4" max="4" width="7.57421875" style="4" customWidth="1"/>
    <col min="5" max="5" width="7.8515625" style="4" customWidth="1"/>
    <col min="6" max="6" width="7.140625" style="4" customWidth="1"/>
    <col min="7" max="7" width="8.421875" style="4" customWidth="1"/>
    <col min="8" max="8" width="6.421875" style="4" customWidth="1"/>
    <col min="9" max="9" width="6.140625" style="4" customWidth="1"/>
    <col min="10" max="11" width="8.421875" style="4" customWidth="1"/>
    <col min="12" max="12" width="6.8515625" style="0" customWidth="1"/>
    <col min="13" max="13" width="6.421875" style="0" customWidth="1"/>
    <col min="14" max="14" width="8.00390625" style="0" customWidth="1"/>
    <col min="15" max="15" width="9.00390625" style="0" customWidth="1"/>
    <col min="16" max="16" width="8.28125" style="0" customWidth="1"/>
    <col min="17" max="17" width="7.57421875" style="0" customWidth="1"/>
    <col min="18" max="18" width="5.7109375" style="0" customWidth="1"/>
    <col min="19" max="21" width="7.8515625" style="0" customWidth="1"/>
    <col min="22" max="22" width="7.7109375" style="0" customWidth="1"/>
    <col min="23" max="41" width="9.00390625" style="0" customWidth="1"/>
    <col min="42" max="42" width="7.140625" style="0" customWidth="1"/>
    <col min="43" max="43" width="9.8515625" style="0" customWidth="1"/>
    <col min="45" max="45" width="9.28125" style="0" customWidth="1"/>
  </cols>
  <sheetData>
    <row r="1" spans="1:45" s="7" customFormat="1" ht="24" customHeight="1">
      <c r="A1" s="99" t="s">
        <v>53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10"/>
      <c r="AQ1" s="10"/>
      <c r="AR1" s="10"/>
      <c r="AS1" s="10"/>
    </row>
    <row r="2" spans="1:45" s="7" customFormat="1" ht="87.75" customHeight="1">
      <c r="A2" s="100" t="s">
        <v>0</v>
      </c>
      <c r="B2" s="100" t="s">
        <v>3</v>
      </c>
      <c r="C2" s="101" t="s">
        <v>6</v>
      </c>
      <c r="D2" s="95" t="s">
        <v>37</v>
      </c>
      <c r="E2" s="95"/>
      <c r="F2" s="95"/>
      <c r="G2" s="95"/>
      <c r="H2" s="96" t="s">
        <v>44</v>
      </c>
      <c r="I2" s="97"/>
      <c r="J2" s="98"/>
      <c r="K2" s="96" t="s">
        <v>46</v>
      </c>
      <c r="L2" s="97"/>
      <c r="M2" s="97"/>
      <c r="N2" s="98"/>
      <c r="O2" s="96" t="s">
        <v>45</v>
      </c>
      <c r="P2" s="97"/>
      <c r="Q2" s="97"/>
      <c r="R2" s="98"/>
      <c r="S2" s="95" t="s">
        <v>47</v>
      </c>
      <c r="T2" s="95"/>
      <c r="U2" s="95"/>
      <c r="V2" s="95"/>
      <c r="W2" s="95" t="s">
        <v>75</v>
      </c>
      <c r="X2" s="95"/>
      <c r="Y2" s="95"/>
      <c r="Z2" s="95"/>
      <c r="AA2" s="95" t="s">
        <v>48</v>
      </c>
      <c r="AB2" s="95"/>
      <c r="AC2" s="95"/>
      <c r="AD2" s="95"/>
      <c r="AE2" s="96" t="s">
        <v>49</v>
      </c>
      <c r="AF2" s="97"/>
      <c r="AG2" s="98"/>
      <c r="AH2" s="95" t="s">
        <v>50</v>
      </c>
      <c r="AI2" s="95"/>
      <c r="AJ2" s="95"/>
      <c r="AK2" s="95"/>
      <c r="AL2" s="95" t="s">
        <v>51</v>
      </c>
      <c r="AM2" s="95"/>
      <c r="AN2" s="95"/>
      <c r="AO2" s="95"/>
      <c r="AP2" s="96" t="s">
        <v>52</v>
      </c>
      <c r="AQ2" s="97"/>
      <c r="AR2" s="97"/>
      <c r="AS2" s="98"/>
    </row>
    <row r="3" spans="1:45" s="11" customFormat="1" ht="27.75" customHeight="1">
      <c r="A3" s="100"/>
      <c r="B3" s="100"/>
      <c r="C3" s="102"/>
      <c r="D3" s="8" t="s">
        <v>5</v>
      </c>
      <c r="E3" s="9" t="s">
        <v>2</v>
      </c>
      <c r="F3" s="9" t="s">
        <v>28</v>
      </c>
      <c r="G3" s="9" t="s">
        <v>29</v>
      </c>
      <c r="H3" s="9" t="s">
        <v>2</v>
      </c>
      <c r="I3" s="9" t="s">
        <v>28</v>
      </c>
      <c r="J3" s="9" t="s">
        <v>29</v>
      </c>
      <c r="K3" s="8" t="s">
        <v>5</v>
      </c>
      <c r="L3" s="9" t="s">
        <v>2</v>
      </c>
      <c r="M3" s="9" t="s">
        <v>28</v>
      </c>
      <c r="N3" s="9" t="s">
        <v>29</v>
      </c>
      <c r="O3" s="8" t="s">
        <v>5</v>
      </c>
      <c r="P3" s="9" t="s">
        <v>2</v>
      </c>
      <c r="Q3" s="9" t="s">
        <v>28</v>
      </c>
      <c r="R3" s="9" t="s">
        <v>29</v>
      </c>
      <c r="S3" s="8" t="s">
        <v>5</v>
      </c>
      <c r="T3" s="9" t="s">
        <v>2</v>
      </c>
      <c r="U3" s="9" t="s">
        <v>28</v>
      </c>
      <c r="V3" s="9" t="s">
        <v>29</v>
      </c>
      <c r="W3" s="8" t="s">
        <v>5</v>
      </c>
      <c r="X3" s="9" t="s">
        <v>2</v>
      </c>
      <c r="Y3" s="9" t="s">
        <v>28</v>
      </c>
      <c r="Z3" s="9" t="s">
        <v>29</v>
      </c>
      <c r="AA3" s="8" t="s">
        <v>5</v>
      </c>
      <c r="AB3" s="9" t="s">
        <v>2</v>
      </c>
      <c r="AC3" s="9" t="s">
        <v>28</v>
      </c>
      <c r="AD3" s="9" t="s">
        <v>29</v>
      </c>
      <c r="AE3" s="9" t="s">
        <v>2</v>
      </c>
      <c r="AF3" s="9" t="s">
        <v>28</v>
      </c>
      <c r="AG3" s="9" t="s">
        <v>29</v>
      </c>
      <c r="AH3" s="8" t="s">
        <v>5</v>
      </c>
      <c r="AI3" s="9" t="s">
        <v>2</v>
      </c>
      <c r="AJ3" s="9" t="s">
        <v>28</v>
      </c>
      <c r="AK3" s="9" t="s">
        <v>29</v>
      </c>
      <c r="AL3" s="8" t="s">
        <v>5</v>
      </c>
      <c r="AM3" s="9" t="s">
        <v>2</v>
      </c>
      <c r="AN3" s="9" t="s">
        <v>28</v>
      </c>
      <c r="AO3" s="9" t="s">
        <v>29</v>
      </c>
      <c r="AP3" s="8" t="s">
        <v>5</v>
      </c>
      <c r="AQ3" s="9" t="s">
        <v>2</v>
      </c>
      <c r="AR3" s="9" t="s">
        <v>28</v>
      </c>
      <c r="AS3" s="9" t="s">
        <v>29</v>
      </c>
    </row>
    <row r="4" spans="1:45" s="6" customFormat="1" ht="15">
      <c r="A4" s="5"/>
      <c r="B4" s="5"/>
      <c r="C4" s="42"/>
      <c r="D4" s="8"/>
      <c r="E4" s="9"/>
      <c r="F4" s="9"/>
      <c r="G4" s="9"/>
      <c r="H4" s="5"/>
      <c r="I4" s="5"/>
      <c r="J4" s="5"/>
      <c r="K4" s="87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</row>
    <row r="5" spans="1:46" ht="23.25" customHeight="1">
      <c r="A5" s="80" t="s">
        <v>7</v>
      </c>
      <c r="B5" s="81" t="s">
        <v>8</v>
      </c>
      <c r="C5" s="43">
        <f>G5+J5+N5+R5+V5+Z5+AD5+AG5+AK5+AO5+AS5</f>
        <v>71.64500000000001</v>
      </c>
      <c r="D5" s="38">
        <v>0</v>
      </c>
      <c r="E5" s="38">
        <v>0</v>
      </c>
      <c r="F5" s="38">
        <v>5</v>
      </c>
      <c r="G5" s="30">
        <f aca="true" t="shared" si="0" ref="G5:G19">E5*F5</f>
        <v>0</v>
      </c>
      <c r="H5" s="31">
        <v>1</v>
      </c>
      <c r="I5" s="31">
        <v>5</v>
      </c>
      <c r="J5" s="31">
        <f aca="true" t="shared" si="1" ref="J5:J19">H5*I5</f>
        <v>5</v>
      </c>
      <c r="K5" s="88">
        <v>0.002</v>
      </c>
      <c r="L5" s="37">
        <v>0.996</v>
      </c>
      <c r="M5" s="37">
        <v>10</v>
      </c>
      <c r="N5" s="37">
        <f>M5*L5</f>
        <v>9.96</v>
      </c>
      <c r="O5" s="32">
        <v>35.556</v>
      </c>
      <c r="P5" s="32">
        <v>1</v>
      </c>
      <c r="Q5" s="32">
        <v>12</v>
      </c>
      <c r="R5" s="32">
        <f aca="true" t="shared" si="2" ref="R5:R18">P5*Q5</f>
        <v>12</v>
      </c>
      <c r="S5" s="85">
        <v>89</v>
      </c>
      <c r="T5" s="85">
        <v>0.619</v>
      </c>
      <c r="U5" s="85">
        <v>15</v>
      </c>
      <c r="V5" s="85">
        <f>T5*U5</f>
        <v>9.285</v>
      </c>
      <c r="W5" s="85">
        <v>0.3</v>
      </c>
      <c r="X5" s="85">
        <v>0.96</v>
      </c>
      <c r="Y5" s="85">
        <v>15</v>
      </c>
      <c r="Z5" s="85">
        <f>X5*Y5</f>
        <v>14.399999999999999</v>
      </c>
      <c r="AA5" s="85">
        <v>25</v>
      </c>
      <c r="AB5" s="85">
        <v>0</v>
      </c>
      <c r="AC5" s="85">
        <v>7</v>
      </c>
      <c r="AD5" s="85">
        <f>AC5*AB5</f>
        <v>0</v>
      </c>
      <c r="AE5" s="85">
        <v>1</v>
      </c>
      <c r="AF5" s="85">
        <v>10</v>
      </c>
      <c r="AG5" s="85">
        <f>AF5*AE5</f>
        <v>10</v>
      </c>
      <c r="AH5" s="85">
        <v>11.41</v>
      </c>
      <c r="AI5" s="85">
        <v>1</v>
      </c>
      <c r="AJ5" s="85">
        <v>11</v>
      </c>
      <c r="AK5" s="85">
        <f>AI5*AJ5</f>
        <v>11</v>
      </c>
      <c r="AL5" s="85">
        <v>14.744</v>
      </c>
      <c r="AM5" s="85">
        <v>0</v>
      </c>
      <c r="AN5" s="85">
        <v>5</v>
      </c>
      <c r="AO5" s="85">
        <f>AN5*AM5</f>
        <v>0</v>
      </c>
      <c r="AP5" s="37">
        <v>0</v>
      </c>
      <c r="AQ5" s="37">
        <v>0</v>
      </c>
      <c r="AR5" s="37">
        <v>5</v>
      </c>
      <c r="AS5" s="37">
        <f>AQ5*AR5</f>
        <v>0</v>
      </c>
      <c r="AT5" s="72">
        <f>AR5+AN5+AJ5+AF5+AC5+Y5+U5+Q5+M5+I5+F5</f>
        <v>100</v>
      </c>
    </row>
    <row r="6" spans="1:46" ht="27" customHeight="1">
      <c r="A6" s="82" t="s">
        <v>38</v>
      </c>
      <c r="B6" s="81" t="s">
        <v>9</v>
      </c>
      <c r="C6" s="43">
        <f aca="true" t="shared" si="3" ref="C6:C11">G6+J6+N6+R6+V6+Z6+AD6+AG6+AK6+AO6</f>
        <v>70.48533</v>
      </c>
      <c r="D6" s="38">
        <v>0</v>
      </c>
      <c r="E6" s="38">
        <v>0</v>
      </c>
      <c r="F6" s="38">
        <v>5.263</v>
      </c>
      <c r="G6" s="30">
        <f t="shared" si="0"/>
        <v>0</v>
      </c>
      <c r="H6" s="31">
        <v>0.5</v>
      </c>
      <c r="I6" s="31">
        <v>5.263</v>
      </c>
      <c r="J6" s="31">
        <f t="shared" si="1"/>
        <v>2.6315</v>
      </c>
      <c r="K6" s="88">
        <v>0</v>
      </c>
      <c r="L6" s="37">
        <v>1</v>
      </c>
      <c r="M6" s="37">
        <v>10.526</v>
      </c>
      <c r="N6" s="37">
        <f aca="true" t="shared" si="4" ref="N6:N16">M6*L6</f>
        <v>10.526</v>
      </c>
      <c r="O6" s="32">
        <v>43.548</v>
      </c>
      <c r="P6" s="32">
        <v>0.911</v>
      </c>
      <c r="Q6" s="32">
        <v>12.632</v>
      </c>
      <c r="R6" s="32">
        <f t="shared" si="2"/>
        <v>11.507752</v>
      </c>
      <c r="S6" s="85">
        <v>84.6</v>
      </c>
      <c r="T6" s="85">
        <v>0.502</v>
      </c>
      <c r="U6" s="85">
        <v>15.789</v>
      </c>
      <c r="V6" s="85">
        <f aca="true" t="shared" si="5" ref="V6:V14">T6*U6</f>
        <v>7.9260779999999995</v>
      </c>
      <c r="W6" s="85">
        <v>0</v>
      </c>
      <c r="X6" s="85">
        <v>1</v>
      </c>
      <c r="Y6" s="85">
        <v>15.789</v>
      </c>
      <c r="Z6" s="85">
        <f aca="true" t="shared" si="6" ref="Z6:Z19">X6*Y6</f>
        <v>15.789</v>
      </c>
      <c r="AA6" s="85">
        <v>18</v>
      </c>
      <c r="AB6" s="85">
        <v>0</v>
      </c>
      <c r="AC6" s="85">
        <v>7.368</v>
      </c>
      <c r="AD6" s="85">
        <f aca="true" t="shared" si="7" ref="AD6:AD19">AC6*AB6</f>
        <v>0</v>
      </c>
      <c r="AE6" s="85">
        <v>1</v>
      </c>
      <c r="AF6" s="85">
        <v>10.526</v>
      </c>
      <c r="AG6" s="85">
        <f aca="true" t="shared" si="8" ref="AG6:AG19">AF6*AE6</f>
        <v>10.526</v>
      </c>
      <c r="AH6" s="85">
        <v>2.22</v>
      </c>
      <c r="AI6" s="85">
        <v>1</v>
      </c>
      <c r="AJ6" s="85">
        <v>11.579</v>
      </c>
      <c r="AK6" s="85">
        <f aca="true" t="shared" si="9" ref="AK6:AK19">AI6*AJ6</f>
        <v>11.579</v>
      </c>
      <c r="AL6" s="85">
        <v>21.031</v>
      </c>
      <c r="AM6" s="85">
        <v>0</v>
      </c>
      <c r="AN6" s="85">
        <v>5.263</v>
      </c>
      <c r="AO6" s="85">
        <f aca="true" t="shared" si="10" ref="AO6:AO19">AN6*AM6</f>
        <v>0</v>
      </c>
      <c r="AP6" s="88" t="s">
        <v>31</v>
      </c>
      <c r="AQ6" s="88" t="s">
        <v>31</v>
      </c>
      <c r="AR6" s="88" t="s">
        <v>31</v>
      </c>
      <c r="AS6" s="88" t="s">
        <v>31</v>
      </c>
      <c r="AT6" s="72">
        <f aca="true" t="shared" si="11" ref="AT6:AT11">AN6+AJ6+AF6+AC6+Y6+U6+Q6+M6+I6+F6</f>
        <v>99.998</v>
      </c>
    </row>
    <row r="7" spans="1:46" ht="29.25" customHeight="1">
      <c r="A7" s="82" t="s">
        <v>39</v>
      </c>
      <c r="B7" s="81" t="s">
        <v>10</v>
      </c>
      <c r="C7" s="43">
        <f t="shared" si="3"/>
        <v>76.22522899999998</v>
      </c>
      <c r="D7" s="38">
        <v>50</v>
      </c>
      <c r="E7" s="38">
        <v>0.5</v>
      </c>
      <c r="F7" s="38">
        <v>5.263</v>
      </c>
      <c r="G7" s="30">
        <f t="shared" si="0"/>
        <v>2.6315</v>
      </c>
      <c r="H7" s="31">
        <v>1</v>
      </c>
      <c r="I7" s="31">
        <v>5.263</v>
      </c>
      <c r="J7" s="31">
        <f t="shared" si="1"/>
        <v>5.263</v>
      </c>
      <c r="K7" s="88">
        <v>0.109</v>
      </c>
      <c r="L7" s="37">
        <v>0.823</v>
      </c>
      <c r="M7" s="37">
        <v>10.526</v>
      </c>
      <c r="N7" s="37">
        <f t="shared" si="4"/>
        <v>8.662898</v>
      </c>
      <c r="O7" s="32">
        <v>39.649</v>
      </c>
      <c r="P7" s="32">
        <v>1</v>
      </c>
      <c r="Q7" s="32">
        <v>12.632</v>
      </c>
      <c r="R7" s="32">
        <f t="shared" si="2"/>
        <v>12.632</v>
      </c>
      <c r="S7" s="85">
        <v>87.6</v>
      </c>
      <c r="T7" s="85">
        <v>0.579</v>
      </c>
      <c r="U7" s="85">
        <v>15.789</v>
      </c>
      <c r="V7" s="85">
        <f t="shared" si="5"/>
        <v>9.141831</v>
      </c>
      <c r="W7" s="85">
        <v>0</v>
      </c>
      <c r="X7" s="85">
        <v>1</v>
      </c>
      <c r="Y7" s="85">
        <v>15.789</v>
      </c>
      <c r="Z7" s="85">
        <f t="shared" si="6"/>
        <v>15.789</v>
      </c>
      <c r="AA7" s="85">
        <v>10</v>
      </c>
      <c r="AB7" s="85">
        <v>0</v>
      </c>
      <c r="AC7" s="85">
        <v>7.368</v>
      </c>
      <c r="AD7" s="85">
        <f t="shared" si="7"/>
        <v>0</v>
      </c>
      <c r="AE7" s="85">
        <v>1</v>
      </c>
      <c r="AF7" s="85">
        <v>10.526</v>
      </c>
      <c r="AG7" s="85">
        <f t="shared" si="8"/>
        <v>10.526</v>
      </c>
      <c r="AH7" s="85">
        <v>0</v>
      </c>
      <c r="AI7" s="85">
        <v>1</v>
      </c>
      <c r="AJ7" s="85">
        <v>11.579</v>
      </c>
      <c r="AK7" s="85">
        <f t="shared" si="9"/>
        <v>11.579</v>
      </c>
      <c r="AL7" s="85">
        <v>20.435</v>
      </c>
      <c r="AM7" s="85">
        <v>0</v>
      </c>
      <c r="AN7" s="85">
        <v>5.263</v>
      </c>
      <c r="AO7" s="85">
        <f t="shared" si="10"/>
        <v>0</v>
      </c>
      <c r="AP7" s="88" t="s">
        <v>31</v>
      </c>
      <c r="AQ7" s="88" t="s">
        <v>31</v>
      </c>
      <c r="AR7" s="88" t="s">
        <v>31</v>
      </c>
      <c r="AS7" s="88" t="s">
        <v>31</v>
      </c>
      <c r="AT7" s="72">
        <f t="shared" si="11"/>
        <v>99.998</v>
      </c>
    </row>
    <row r="8" spans="1:46" ht="30.75" customHeight="1">
      <c r="A8" s="82" t="s">
        <v>40</v>
      </c>
      <c r="B8" s="81" t="s">
        <v>11</v>
      </c>
      <c r="C8" s="43">
        <f t="shared" si="3"/>
        <v>70.736939</v>
      </c>
      <c r="D8" s="38">
        <v>0</v>
      </c>
      <c r="E8" s="38">
        <v>0</v>
      </c>
      <c r="F8" s="38">
        <v>5.263</v>
      </c>
      <c r="G8" s="30">
        <f t="shared" si="0"/>
        <v>0</v>
      </c>
      <c r="H8" s="31">
        <v>0</v>
      </c>
      <c r="I8" s="31">
        <v>5.263</v>
      </c>
      <c r="J8" s="31">
        <f t="shared" si="1"/>
        <v>0</v>
      </c>
      <c r="K8" s="88">
        <v>0</v>
      </c>
      <c r="L8" s="37">
        <v>1</v>
      </c>
      <c r="M8" s="37">
        <v>10.526</v>
      </c>
      <c r="N8" s="37">
        <f t="shared" si="4"/>
        <v>10.526</v>
      </c>
      <c r="O8" s="32">
        <v>41.67</v>
      </c>
      <c r="P8" s="32">
        <v>0.958</v>
      </c>
      <c r="Q8" s="32">
        <v>12.632</v>
      </c>
      <c r="R8" s="32">
        <f t="shared" si="2"/>
        <v>12.101455999999999</v>
      </c>
      <c r="S8" s="85">
        <v>89.9</v>
      </c>
      <c r="T8" s="85">
        <v>0.647</v>
      </c>
      <c r="U8" s="85">
        <v>15.789</v>
      </c>
      <c r="V8" s="85">
        <f t="shared" si="5"/>
        <v>10.215483</v>
      </c>
      <c r="W8" s="85">
        <v>0</v>
      </c>
      <c r="X8" s="85">
        <v>1</v>
      </c>
      <c r="Y8" s="85">
        <v>15.789</v>
      </c>
      <c r="Z8" s="85">
        <f t="shared" si="6"/>
        <v>15.789</v>
      </c>
      <c r="AA8" s="85">
        <v>31</v>
      </c>
      <c r="AB8" s="85">
        <v>0</v>
      </c>
      <c r="AC8" s="85">
        <v>7.368</v>
      </c>
      <c r="AD8" s="85">
        <f t="shared" si="7"/>
        <v>0</v>
      </c>
      <c r="AE8" s="85">
        <v>1</v>
      </c>
      <c r="AF8" s="85">
        <v>10.526</v>
      </c>
      <c r="AG8" s="85">
        <f t="shared" si="8"/>
        <v>10.526</v>
      </c>
      <c r="AH8" s="85">
        <v>5.97</v>
      </c>
      <c r="AI8" s="85">
        <v>1</v>
      </c>
      <c r="AJ8" s="85">
        <v>11.579</v>
      </c>
      <c r="AK8" s="85">
        <f t="shared" si="9"/>
        <v>11.579</v>
      </c>
      <c r="AL8" s="85">
        <v>17.001</v>
      </c>
      <c r="AM8" s="85">
        <v>0</v>
      </c>
      <c r="AN8" s="85">
        <v>5.263</v>
      </c>
      <c r="AO8" s="85">
        <f t="shared" si="10"/>
        <v>0</v>
      </c>
      <c r="AP8" s="88" t="s">
        <v>31</v>
      </c>
      <c r="AQ8" s="88" t="s">
        <v>31</v>
      </c>
      <c r="AR8" s="88" t="s">
        <v>31</v>
      </c>
      <c r="AS8" s="88" t="s">
        <v>31</v>
      </c>
      <c r="AT8" s="72">
        <f t="shared" si="11"/>
        <v>99.998</v>
      </c>
    </row>
    <row r="9" spans="1:46" ht="26.25" customHeight="1">
      <c r="A9" s="82" t="s">
        <v>41</v>
      </c>
      <c r="B9" s="81" t="s">
        <v>12</v>
      </c>
      <c r="C9" s="43">
        <f t="shared" si="3"/>
        <v>72.230512</v>
      </c>
      <c r="D9" s="38">
        <v>0</v>
      </c>
      <c r="E9" s="38">
        <v>0</v>
      </c>
      <c r="F9" s="38">
        <v>5.263</v>
      </c>
      <c r="G9" s="30">
        <f t="shared" si="0"/>
        <v>0</v>
      </c>
      <c r="H9" s="31">
        <v>1</v>
      </c>
      <c r="I9" s="31">
        <v>5.263</v>
      </c>
      <c r="J9" s="31">
        <f t="shared" si="1"/>
        <v>5.263</v>
      </c>
      <c r="K9" s="88">
        <v>0</v>
      </c>
      <c r="L9" s="37">
        <v>1</v>
      </c>
      <c r="M9" s="37">
        <v>10.526</v>
      </c>
      <c r="N9" s="37">
        <f t="shared" si="4"/>
        <v>10.526</v>
      </c>
      <c r="O9" s="32">
        <v>39.919</v>
      </c>
      <c r="P9" s="32">
        <v>1</v>
      </c>
      <c r="Q9" s="32">
        <v>12.632</v>
      </c>
      <c r="R9" s="32">
        <f t="shared" si="2"/>
        <v>12.632</v>
      </c>
      <c r="S9" s="85">
        <v>86.8</v>
      </c>
      <c r="T9" s="85">
        <v>0.558</v>
      </c>
      <c r="U9" s="85">
        <v>15.789</v>
      </c>
      <c r="V9" s="85">
        <f t="shared" si="5"/>
        <v>8.810262</v>
      </c>
      <c r="W9" s="85">
        <v>0</v>
      </c>
      <c r="X9" s="85">
        <v>1</v>
      </c>
      <c r="Y9" s="85">
        <v>15.789</v>
      </c>
      <c r="Z9" s="85">
        <f t="shared" si="6"/>
        <v>15.789</v>
      </c>
      <c r="AA9" s="85">
        <v>49</v>
      </c>
      <c r="AB9" s="85">
        <v>0</v>
      </c>
      <c r="AC9" s="85">
        <v>7.368</v>
      </c>
      <c r="AD9" s="85">
        <f t="shared" si="7"/>
        <v>0</v>
      </c>
      <c r="AE9" s="85">
        <v>1</v>
      </c>
      <c r="AF9" s="85">
        <v>10.526</v>
      </c>
      <c r="AG9" s="85">
        <f t="shared" si="8"/>
        <v>10.526</v>
      </c>
      <c r="AH9" s="85">
        <v>99.21</v>
      </c>
      <c r="AI9" s="85">
        <v>0.75</v>
      </c>
      <c r="AJ9" s="85">
        <v>11.579</v>
      </c>
      <c r="AK9" s="85">
        <f t="shared" si="9"/>
        <v>8.68425</v>
      </c>
      <c r="AL9" s="85">
        <v>21.703</v>
      </c>
      <c r="AM9" s="85">
        <v>0</v>
      </c>
      <c r="AN9" s="85">
        <v>5.263</v>
      </c>
      <c r="AO9" s="85">
        <f t="shared" si="10"/>
        <v>0</v>
      </c>
      <c r="AP9" s="88" t="s">
        <v>31</v>
      </c>
      <c r="AQ9" s="88" t="s">
        <v>31</v>
      </c>
      <c r="AR9" s="88" t="s">
        <v>31</v>
      </c>
      <c r="AS9" s="88" t="s">
        <v>31</v>
      </c>
      <c r="AT9" s="72">
        <f t="shared" si="11"/>
        <v>99.998</v>
      </c>
    </row>
    <row r="10" spans="1:46" ht="25.5" customHeight="1">
      <c r="A10" s="80" t="s">
        <v>13</v>
      </c>
      <c r="B10" s="81" t="s">
        <v>34</v>
      </c>
      <c r="C10" s="43">
        <f t="shared" si="3"/>
        <v>39.288695</v>
      </c>
      <c r="D10" s="38">
        <v>75</v>
      </c>
      <c r="E10" s="38">
        <v>0.75</v>
      </c>
      <c r="F10" s="38">
        <v>5.263</v>
      </c>
      <c r="G10" s="30">
        <f t="shared" si="0"/>
        <v>3.94725</v>
      </c>
      <c r="H10" s="31">
        <v>1</v>
      </c>
      <c r="I10" s="31">
        <v>5.263</v>
      </c>
      <c r="J10" s="31">
        <f t="shared" si="1"/>
        <v>5.263</v>
      </c>
      <c r="K10" s="88">
        <v>0</v>
      </c>
      <c r="L10" s="37">
        <v>1</v>
      </c>
      <c r="M10" s="37">
        <v>10.526</v>
      </c>
      <c r="N10" s="37">
        <f t="shared" si="4"/>
        <v>10.526</v>
      </c>
      <c r="O10" s="32">
        <v>46.487</v>
      </c>
      <c r="P10" s="32">
        <v>0</v>
      </c>
      <c r="Q10" s="32">
        <v>12.632</v>
      </c>
      <c r="R10" s="32">
        <f t="shared" si="2"/>
        <v>0</v>
      </c>
      <c r="S10" s="85">
        <v>84.7</v>
      </c>
      <c r="T10" s="85">
        <v>0.505</v>
      </c>
      <c r="U10" s="85">
        <v>15.789</v>
      </c>
      <c r="V10" s="85">
        <f t="shared" si="5"/>
        <v>7.973445</v>
      </c>
      <c r="W10" s="85">
        <v>6.6</v>
      </c>
      <c r="X10" s="85">
        <v>0</v>
      </c>
      <c r="Y10" s="85">
        <v>15.789</v>
      </c>
      <c r="Z10" s="85">
        <f t="shared" si="6"/>
        <v>0</v>
      </c>
      <c r="AA10" s="85">
        <v>27</v>
      </c>
      <c r="AB10" s="85">
        <v>0</v>
      </c>
      <c r="AC10" s="85">
        <v>7.368</v>
      </c>
      <c r="AD10" s="85">
        <f t="shared" si="7"/>
        <v>0</v>
      </c>
      <c r="AE10" s="85">
        <v>0</v>
      </c>
      <c r="AF10" s="85">
        <v>10.526</v>
      </c>
      <c r="AG10" s="85">
        <f t="shared" si="8"/>
        <v>0</v>
      </c>
      <c r="AH10" s="85">
        <v>31.73</v>
      </c>
      <c r="AI10" s="85">
        <v>1</v>
      </c>
      <c r="AJ10" s="85">
        <v>11.579</v>
      </c>
      <c r="AK10" s="85">
        <f t="shared" si="9"/>
        <v>11.579</v>
      </c>
      <c r="AL10" s="85">
        <v>27.046</v>
      </c>
      <c r="AM10" s="85">
        <v>0</v>
      </c>
      <c r="AN10" s="85">
        <v>5.263</v>
      </c>
      <c r="AO10" s="85">
        <f t="shared" si="10"/>
        <v>0</v>
      </c>
      <c r="AP10" s="88" t="s">
        <v>31</v>
      </c>
      <c r="AQ10" s="88" t="s">
        <v>31</v>
      </c>
      <c r="AR10" s="88" t="s">
        <v>31</v>
      </c>
      <c r="AS10" s="88" t="s">
        <v>31</v>
      </c>
      <c r="AT10" s="72">
        <f t="shared" si="11"/>
        <v>99.998</v>
      </c>
    </row>
    <row r="11" spans="1:46" ht="26.25" customHeight="1">
      <c r="A11" s="80" t="s">
        <v>14</v>
      </c>
      <c r="B11" s="81" t="s">
        <v>15</v>
      </c>
      <c r="C11" s="43">
        <f t="shared" si="3"/>
        <v>64.73043700000001</v>
      </c>
      <c r="D11" s="38">
        <v>0</v>
      </c>
      <c r="E11" s="38">
        <v>0</v>
      </c>
      <c r="F11" s="38">
        <v>5.263</v>
      </c>
      <c r="G11" s="30">
        <f t="shared" si="0"/>
        <v>0</v>
      </c>
      <c r="H11" s="31">
        <v>1</v>
      </c>
      <c r="I11" s="31">
        <v>5.263</v>
      </c>
      <c r="J11" s="31">
        <f t="shared" si="1"/>
        <v>5.263</v>
      </c>
      <c r="K11" s="88">
        <v>0</v>
      </c>
      <c r="L11" s="37">
        <v>1</v>
      </c>
      <c r="M11" s="37">
        <v>10.526</v>
      </c>
      <c r="N11" s="37">
        <f t="shared" si="4"/>
        <v>10.526</v>
      </c>
      <c r="O11" s="32">
        <v>32.795</v>
      </c>
      <c r="P11" s="32">
        <v>1</v>
      </c>
      <c r="Q11" s="32">
        <v>12.632</v>
      </c>
      <c r="R11" s="32">
        <f t="shared" si="2"/>
        <v>12.632</v>
      </c>
      <c r="S11" s="85">
        <v>94.2</v>
      </c>
      <c r="T11" s="85">
        <v>0.783</v>
      </c>
      <c r="U11" s="85">
        <v>15.789</v>
      </c>
      <c r="V11" s="85">
        <f t="shared" si="5"/>
        <v>12.362787</v>
      </c>
      <c r="W11" s="85">
        <v>1.2</v>
      </c>
      <c r="X11" s="85">
        <v>0.85</v>
      </c>
      <c r="Y11" s="85">
        <v>15.789</v>
      </c>
      <c r="Z11" s="85">
        <f t="shared" si="6"/>
        <v>13.42065</v>
      </c>
      <c r="AA11" s="85">
        <v>20</v>
      </c>
      <c r="AB11" s="85">
        <v>0</v>
      </c>
      <c r="AC11" s="85">
        <v>7.368</v>
      </c>
      <c r="AD11" s="85">
        <f t="shared" si="7"/>
        <v>0</v>
      </c>
      <c r="AE11" s="85">
        <v>1</v>
      </c>
      <c r="AF11" s="85">
        <v>10.526</v>
      </c>
      <c r="AG11" s="85">
        <f t="shared" si="8"/>
        <v>10.526</v>
      </c>
      <c r="AH11" s="85">
        <v>158.66</v>
      </c>
      <c r="AI11" s="85">
        <v>0</v>
      </c>
      <c r="AJ11" s="85">
        <v>11.579</v>
      </c>
      <c r="AK11" s="85">
        <f t="shared" si="9"/>
        <v>0</v>
      </c>
      <c r="AL11" s="85">
        <v>14.29</v>
      </c>
      <c r="AM11" s="85">
        <v>0</v>
      </c>
      <c r="AN11" s="85">
        <v>5.263</v>
      </c>
      <c r="AO11" s="85">
        <f t="shared" si="10"/>
        <v>0</v>
      </c>
      <c r="AP11" s="88" t="s">
        <v>31</v>
      </c>
      <c r="AQ11" s="88" t="s">
        <v>31</v>
      </c>
      <c r="AR11" s="88" t="s">
        <v>31</v>
      </c>
      <c r="AS11" s="88" t="s">
        <v>31</v>
      </c>
      <c r="AT11" s="72">
        <f t="shared" si="11"/>
        <v>99.998</v>
      </c>
    </row>
    <row r="12" spans="1:46" ht="33" customHeight="1">
      <c r="A12" s="80" t="s">
        <v>16</v>
      </c>
      <c r="B12" s="81" t="s">
        <v>35</v>
      </c>
      <c r="C12" s="43">
        <f>G12+J12+N12+R12+V12+Z12+AD12+AG12+AK12+AO12+AS12</f>
        <v>58.28</v>
      </c>
      <c r="D12" s="38">
        <v>75</v>
      </c>
      <c r="E12" s="38">
        <v>0.75</v>
      </c>
      <c r="F12" s="38">
        <v>5</v>
      </c>
      <c r="G12" s="30">
        <f t="shared" si="0"/>
        <v>3.75</v>
      </c>
      <c r="H12" s="31">
        <v>0.5</v>
      </c>
      <c r="I12" s="31">
        <v>5</v>
      </c>
      <c r="J12" s="31">
        <f t="shared" si="1"/>
        <v>2.5</v>
      </c>
      <c r="K12" s="88">
        <v>0</v>
      </c>
      <c r="L12" s="37">
        <v>1</v>
      </c>
      <c r="M12" s="37">
        <v>10</v>
      </c>
      <c r="N12" s="37">
        <f t="shared" si="4"/>
        <v>10</v>
      </c>
      <c r="O12" s="32">
        <v>50.77</v>
      </c>
      <c r="P12" s="32">
        <v>0</v>
      </c>
      <c r="Q12" s="32">
        <v>12</v>
      </c>
      <c r="R12" s="32">
        <f t="shared" si="2"/>
        <v>0</v>
      </c>
      <c r="S12" s="85">
        <v>80.1</v>
      </c>
      <c r="T12" s="85">
        <v>0.402</v>
      </c>
      <c r="U12" s="85">
        <v>15</v>
      </c>
      <c r="V12" s="85">
        <f t="shared" si="5"/>
        <v>6.03</v>
      </c>
      <c r="W12" s="85">
        <v>0</v>
      </c>
      <c r="X12" s="85">
        <v>1</v>
      </c>
      <c r="Y12" s="85">
        <v>15</v>
      </c>
      <c r="Z12" s="85">
        <f t="shared" si="6"/>
        <v>15</v>
      </c>
      <c r="AA12" s="85">
        <v>14</v>
      </c>
      <c r="AB12" s="85">
        <v>0</v>
      </c>
      <c r="AC12" s="85">
        <v>7</v>
      </c>
      <c r="AD12" s="85">
        <f t="shared" si="7"/>
        <v>0</v>
      </c>
      <c r="AE12" s="85">
        <v>1</v>
      </c>
      <c r="AF12" s="85">
        <v>10</v>
      </c>
      <c r="AG12" s="85">
        <f t="shared" si="8"/>
        <v>10</v>
      </c>
      <c r="AH12" s="85">
        <v>0</v>
      </c>
      <c r="AI12" s="85">
        <v>1</v>
      </c>
      <c r="AJ12" s="85">
        <v>11</v>
      </c>
      <c r="AK12" s="85">
        <f t="shared" si="9"/>
        <v>11</v>
      </c>
      <c r="AL12" s="85">
        <v>16.305</v>
      </c>
      <c r="AM12" s="85">
        <v>0</v>
      </c>
      <c r="AN12" s="85">
        <v>5</v>
      </c>
      <c r="AO12" s="85">
        <f t="shared" si="10"/>
        <v>0</v>
      </c>
      <c r="AP12" s="37">
        <v>0</v>
      </c>
      <c r="AQ12" s="37">
        <v>0</v>
      </c>
      <c r="AR12" s="37">
        <v>5</v>
      </c>
      <c r="AS12" s="37">
        <f>AR12*AQ12</f>
        <v>0</v>
      </c>
      <c r="AT12" s="72">
        <f>AR12+AN12+AJ12+AF12+AC12+Y12+U12+Q12+M12+I12+F12</f>
        <v>100</v>
      </c>
    </row>
    <row r="13" spans="1:46" ht="26.25" customHeight="1">
      <c r="A13" s="80" t="s">
        <v>17</v>
      </c>
      <c r="B13" s="81" t="s">
        <v>18</v>
      </c>
      <c r="C13" s="43">
        <f>G13+J13+N13+R13+V13+Z13+AD13+AG13+AK13+AO13+AS13</f>
        <v>78</v>
      </c>
      <c r="D13" s="38">
        <v>0</v>
      </c>
      <c r="E13" s="38">
        <v>0</v>
      </c>
      <c r="F13" s="38">
        <v>5</v>
      </c>
      <c r="G13" s="30">
        <f t="shared" si="0"/>
        <v>0</v>
      </c>
      <c r="H13" s="31">
        <v>0.5</v>
      </c>
      <c r="I13" s="31">
        <v>5</v>
      </c>
      <c r="J13" s="31">
        <f t="shared" si="1"/>
        <v>2.5</v>
      </c>
      <c r="K13" s="88">
        <v>0</v>
      </c>
      <c r="L13" s="37">
        <v>1</v>
      </c>
      <c r="M13" s="37">
        <v>10</v>
      </c>
      <c r="N13" s="37">
        <f t="shared" si="4"/>
        <v>10</v>
      </c>
      <c r="O13" s="32">
        <v>25.936</v>
      </c>
      <c r="P13" s="32">
        <v>1</v>
      </c>
      <c r="Q13" s="32">
        <v>12</v>
      </c>
      <c r="R13" s="32">
        <f t="shared" si="2"/>
        <v>12</v>
      </c>
      <c r="S13" s="85">
        <v>87.4</v>
      </c>
      <c r="T13" s="85">
        <v>1</v>
      </c>
      <c r="U13" s="85">
        <v>15</v>
      </c>
      <c r="V13" s="85">
        <f t="shared" si="5"/>
        <v>15</v>
      </c>
      <c r="W13" s="85">
        <v>0</v>
      </c>
      <c r="X13" s="85">
        <v>1</v>
      </c>
      <c r="Y13" s="85">
        <v>15</v>
      </c>
      <c r="Z13" s="85">
        <f t="shared" si="6"/>
        <v>15</v>
      </c>
      <c r="AA13" s="85">
        <v>23</v>
      </c>
      <c r="AB13" s="85">
        <v>0</v>
      </c>
      <c r="AC13" s="85">
        <v>7</v>
      </c>
      <c r="AD13" s="85">
        <f t="shared" si="7"/>
        <v>0</v>
      </c>
      <c r="AE13" s="85">
        <v>1</v>
      </c>
      <c r="AF13" s="85">
        <v>10</v>
      </c>
      <c r="AG13" s="85">
        <f t="shared" si="8"/>
        <v>10</v>
      </c>
      <c r="AH13" s="85">
        <v>27.11</v>
      </c>
      <c r="AI13" s="85">
        <v>1</v>
      </c>
      <c r="AJ13" s="85">
        <v>11</v>
      </c>
      <c r="AK13" s="85">
        <f t="shared" si="9"/>
        <v>11</v>
      </c>
      <c r="AL13" s="85">
        <v>12.33</v>
      </c>
      <c r="AM13" s="85">
        <v>0</v>
      </c>
      <c r="AN13" s="85">
        <v>5</v>
      </c>
      <c r="AO13" s="85">
        <f t="shared" si="10"/>
        <v>0</v>
      </c>
      <c r="AP13" s="37">
        <v>0.5</v>
      </c>
      <c r="AQ13" s="37">
        <v>0.5</v>
      </c>
      <c r="AR13" s="37">
        <v>5</v>
      </c>
      <c r="AS13" s="37">
        <f>AR13*AQ13</f>
        <v>2.5</v>
      </c>
      <c r="AT13" s="72">
        <f>AR13+AN13+AJ13+AF13+AC13+Y13+U13+Q13+M13+I13+F13</f>
        <v>100</v>
      </c>
    </row>
    <row r="14" spans="1:46" ht="30" customHeight="1">
      <c r="A14" s="80" t="s">
        <v>19</v>
      </c>
      <c r="B14" s="81" t="s">
        <v>20</v>
      </c>
      <c r="C14" s="43">
        <f>G14+J14+N14+R14+V14+Z14+AD14+AG14+AK14+AO14+AS14</f>
        <v>66.69500000000001</v>
      </c>
      <c r="D14" s="38">
        <v>100</v>
      </c>
      <c r="E14" s="38">
        <v>1</v>
      </c>
      <c r="F14" s="38">
        <v>5</v>
      </c>
      <c r="G14" s="30">
        <f t="shared" si="0"/>
        <v>5</v>
      </c>
      <c r="H14" s="31">
        <v>1</v>
      </c>
      <c r="I14" s="31">
        <v>5</v>
      </c>
      <c r="J14" s="31">
        <f t="shared" si="1"/>
        <v>5</v>
      </c>
      <c r="K14" s="88">
        <v>0</v>
      </c>
      <c r="L14" s="37">
        <v>1</v>
      </c>
      <c r="M14" s="37">
        <v>10</v>
      </c>
      <c r="N14" s="37">
        <f t="shared" si="4"/>
        <v>10</v>
      </c>
      <c r="O14" s="32">
        <v>34.181</v>
      </c>
      <c r="P14" s="32">
        <v>1</v>
      </c>
      <c r="Q14" s="32">
        <v>12</v>
      </c>
      <c r="R14" s="32">
        <f t="shared" si="2"/>
        <v>12</v>
      </c>
      <c r="S14" s="85">
        <v>96.9</v>
      </c>
      <c r="T14" s="85">
        <v>0.88</v>
      </c>
      <c r="U14" s="85">
        <v>15</v>
      </c>
      <c r="V14" s="85">
        <f t="shared" si="5"/>
        <v>13.2</v>
      </c>
      <c r="W14" s="85">
        <v>1.8</v>
      </c>
      <c r="X14" s="85">
        <v>0</v>
      </c>
      <c r="Y14" s="85">
        <v>15</v>
      </c>
      <c r="Z14" s="85">
        <f t="shared" si="6"/>
        <v>0</v>
      </c>
      <c r="AA14" s="85">
        <v>7</v>
      </c>
      <c r="AB14" s="85">
        <v>0.935</v>
      </c>
      <c r="AC14" s="85">
        <v>7</v>
      </c>
      <c r="AD14" s="85">
        <f t="shared" si="7"/>
        <v>6.545</v>
      </c>
      <c r="AE14" s="85">
        <v>1</v>
      </c>
      <c r="AF14" s="85">
        <v>10</v>
      </c>
      <c r="AG14" s="85">
        <f t="shared" si="8"/>
        <v>10</v>
      </c>
      <c r="AH14" s="85">
        <v>1966.75</v>
      </c>
      <c r="AI14" s="85">
        <v>0</v>
      </c>
      <c r="AJ14" s="85">
        <v>11</v>
      </c>
      <c r="AK14" s="85">
        <f t="shared" si="9"/>
        <v>0</v>
      </c>
      <c r="AL14" s="85">
        <v>7.169</v>
      </c>
      <c r="AM14" s="85">
        <v>0.99</v>
      </c>
      <c r="AN14" s="85">
        <v>5</v>
      </c>
      <c r="AO14" s="85">
        <f t="shared" si="10"/>
        <v>4.95</v>
      </c>
      <c r="AP14" s="37">
        <v>0</v>
      </c>
      <c r="AQ14" s="37">
        <v>0</v>
      </c>
      <c r="AR14" s="37">
        <v>5</v>
      </c>
      <c r="AS14" s="37">
        <f>AR14*AQ14</f>
        <v>0</v>
      </c>
      <c r="AT14" s="72">
        <f>AR14+AN14+AJ14+AF14+AC14+Y14+U14+Q14+M14+I14+F14</f>
        <v>100</v>
      </c>
    </row>
    <row r="15" spans="1:46" ht="25.5" customHeight="1">
      <c r="A15" s="80" t="s">
        <v>21</v>
      </c>
      <c r="B15" s="81" t="s">
        <v>22</v>
      </c>
      <c r="C15" s="43">
        <f>G15+J15+N15+Z15+AD15+AG15+AK15+AO15+AS15</f>
        <v>80.799046</v>
      </c>
      <c r="D15" s="38">
        <v>100</v>
      </c>
      <c r="E15" s="38">
        <v>1</v>
      </c>
      <c r="F15" s="38">
        <v>6.849</v>
      </c>
      <c r="G15" s="30">
        <f t="shared" si="0"/>
        <v>6.849</v>
      </c>
      <c r="H15" s="31">
        <v>1</v>
      </c>
      <c r="I15" s="31">
        <v>6.849</v>
      </c>
      <c r="J15" s="31">
        <f t="shared" si="1"/>
        <v>6.849</v>
      </c>
      <c r="K15" s="88">
        <v>0</v>
      </c>
      <c r="L15" s="37">
        <v>1</v>
      </c>
      <c r="M15" s="37">
        <v>13.699</v>
      </c>
      <c r="N15" s="37">
        <f t="shared" si="4"/>
        <v>13.699</v>
      </c>
      <c r="O15" s="32" t="s">
        <v>31</v>
      </c>
      <c r="P15" s="32" t="s">
        <v>31</v>
      </c>
      <c r="Q15" s="32" t="s">
        <v>31</v>
      </c>
      <c r="R15" s="32" t="s">
        <v>31</v>
      </c>
      <c r="S15" s="32" t="s">
        <v>31</v>
      </c>
      <c r="T15" s="32" t="s">
        <v>31</v>
      </c>
      <c r="U15" s="32" t="s">
        <v>31</v>
      </c>
      <c r="V15" s="32" t="s">
        <v>31</v>
      </c>
      <c r="W15" s="85">
        <v>0.9</v>
      </c>
      <c r="X15" s="85">
        <v>0.885</v>
      </c>
      <c r="Y15" s="85">
        <v>20.548</v>
      </c>
      <c r="Z15" s="85">
        <f t="shared" si="6"/>
        <v>18.18498</v>
      </c>
      <c r="AA15" s="85">
        <v>12</v>
      </c>
      <c r="AB15" s="85">
        <v>0</v>
      </c>
      <c r="AC15" s="85">
        <v>9.589</v>
      </c>
      <c r="AD15" s="85">
        <f t="shared" si="7"/>
        <v>0</v>
      </c>
      <c r="AE15" s="85">
        <v>1</v>
      </c>
      <c r="AF15" s="85">
        <v>13.699</v>
      </c>
      <c r="AG15" s="85">
        <f t="shared" si="8"/>
        <v>13.699</v>
      </c>
      <c r="AH15" s="85">
        <v>22.92</v>
      </c>
      <c r="AI15" s="85">
        <v>1</v>
      </c>
      <c r="AJ15" s="85">
        <v>15.068</v>
      </c>
      <c r="AK15" s="85">
        <f t="shared" si="9"/>
        <v>15.068</v>
      </c>
      <c r="AL15" s="85">
        <v>4.194</v>
      </c>
      <c r="AM15" s="85">
        <v>0.994</v>
      </c>
      <c r="AN15" s="85">
        <v>6.489</v>
      </c>
      <c r="AO15" s="85">
        <f t="shared" si="10"/>
        <v>6.450066</v>
      </c>
      <c r="AP15" s="37">
        <v>0</v>
      </c>
      <c r="AQ15" s="37">
        <v>0</v>
      </c>
      <c r="AR15" s="37">
        <v>6.849</v>
      </c>
      <c r="AS15" s="37">
        <f>AR15*AQ15</f>
        <v>0</v>
      </c>
      <c r="AT15" s="72">
        <f>AR15+AN15+AJ15+AF15+AC15+Y15+M15+I15+F15</f>
        <v>99.639</v>
      </c>
    </row>
    <row r="16" spans="1:46" ht="32.25" customHeight="1">
      <c r="A16" s="80" t="s">
        <v>23</v>
      </c>
      <c r="B16" s="81" t="s">
        <v>24</v>
      </c>
      <c r="C16" s="43">
        <f>G16+J16+N16+R16+V16+Z16+AD16+AG16+AK16+AO16+AS16</f>
        <v>85.305</v>
      </c>
      <c r="D16" s="38">
        <v>100</v>
      </c>
      <c r="E16" s="38">
        <v>1</v>
      </c>
      <c r="F16" s="38">
        <v>5</v>
      </c>
      <c r="G16" s="30">
        <f t="shared" si="0"/>
        <v>5</v>
      </c>
      <c r="H16" s="31">
        <v>1</v>
      </c>
      <c r="I16" s="31">
        <v>5</v>
      </c>
      <c r="J16" s="31">
        <f t="shared" si="1"/>
        <v>5</v>
      </c>
      <c r="K16" s="88">
        <v>0</v>
      </c>
      <c r="L16" s="37">
        <v>1</v>
      </c>
      <c r="M16" s="37">
        <v>10</v>
      </c>
      <c r="N16" s="37">
        <f t="shared" si="4"/>
        <v>10</v>
      </c>
      <c r="O16" s="32">
        <v>33.051</v>
      </c>
      <c r="P16" s="32">
        <v>1</v>
      </c>
      <c r="Q16" s="32">
        <v>12</v>
      </c>
      <c r="R16" s="32">
        <f t="shared" si="2"/>
        <v>12</v>
      </c>
      <c r="S16" s="85">
        <v>98.2</v>
      </c>
      <c r="T16" s="85">
        <v>1</v>
      </c>
      <c r="U16" s="85">
        <v>15</v>
      </c>
      <c r="V16" s="85">
        <f>U16*T16</f>
        <v>15</v>
      </c>
      <c r="W16" s="85">
        <v>0.1</v>
      </c>
      <c r="X16" s="85">
        <v>0.987</v>
      </c>
      <c r="Y16" s="85">
        <v>15</v>
      </c>
      <c r="Z16" s="85">
        <f t="shared" si="6"/>
        <v>14.805</v>
      </c>
      <c r="AA16" s="85">
        <v>11</v>
      </c>
      <c r="AB16" s="85">
        <v>0</v>
      </c>
      <c r="AC16" s="85">
        <v>7</v>
      </c>
      <c r="AD16" s="85">
        <f t="shared" si="7"/>
        <v>0</v>
      </c>
      <c r="AE16" s="85">
        <v>1</v>
      </c>
      <c r="AF16" s="85">
        <v>10</v>
      </c>
      <c r="AG16" s="85">
        <f t="shared" si="8"/>
        <v>10</v>
      </c>
      <c r="AH16" s="85">
        <v>9.38</v>
      </c>
      <c r="AI16" s="85">
        <v>1</v>
      </c>
      <c r="AJ16" s="85">
        <v>11</v>
      </c>
      <c r="AK16" s="85">
        <f t="shared" si="9"/>
        <v>11</v>
      </c>
      <c r="AL16" s="85">
        <v>12.401</v>
      </c>
      <c r="AM16" s="85">
        <v>0</v>
      </c>
      <c r="AN16" s="85">
        <v>5</v>
      </c>
      <c r="AO16" s="85">
        <f t="shared" si="10"/>
        <v>0</v>
      </c>
      <c r="AP16" s="37">
        <v>0.5</v>
      </c>
      <c r="AQ16" s="37">
        <v>0.5</v>
      </c>
      <c r="AR16" s="37">
        <v>5</v>
      </c>
      <c r="AS16" s="37">
        <f>AR16*AQ16</f>
        <v>2.5</v>
      </c>
      <c r="AT16" s="72">
        <f>AR16+AN16+AJ16+AF16+AC16+Y16+U16+Q16+M16+I16+F16</f>
        <v>100</v>
      </c>
    </row>
    <row r="17" spans="1:46" ht="36.75" customHeight="1">
      <c r="A17" s="80" t="s">
        <v>36</v>
      </c>
      <c r="B17" s="81" t="s">
        <v>27</v>
      </c>
      <c r="C17" s="43">
        <f>G17+J17+Z17+AD17+AG17+AK17+AO17</f>
        <v>79.19030599999999</v>
      </c>
      <c r="D17" s="38">
        <v>0</v>
      </c>
      <c r="E17" s="38">
        <v>0</v>
      </c>
      <c r="F17" s="38">
        <v>8.621</v>
      </c>
      <c r="G17" s="30">
        <f t="shared" si="0"/>
        <v>0</v>
      </c>
      <c r="H17" s="31">
        <v>1</v>
      </c>
      <c r="I17" s="31">
        <v>8.621</v>
      </c>
      <c r="J17" s="31">
        <f t="shared" si="1"/>
        <v>8.621</v>
      </c>
      <c r="K17" s="88" t="s">
        <v>31</v>
      </c>
      <c r="L17" s="88" t="s">
        <v>31</v>
      </c>
      <c r="M17" s="88" t="s">
        <v>31</v>
      </c>
      <c r="N17" s="88" t="s">
        <v>31</v>
      </c>
      <c r="O17" s="88" t="s">
        <v>31</v>
      </c>
      <c r="P17" s="88" t="s">
        <v>31</v>
      </c>
      <c r="Q17" s="88" t="s">
        <v>31</v>
      </c>
      <c r="R17" s="88" t="s">
        <v>31</v>
      </c>
      <c r="S17" s="88" t="s">
        <v>31</v>
      </c>
      <c r="T17" s="88" t="s">
        <v>31</v>
      </c>
      <c r="U17" s="88" t="s">
        <v>31</v>
      </c>
      <c r="V17" s="88" t="s">
        <v>31</v>
      </c>
      <c r="W17" s="85">
        <v>0</v>
      </c>
      <c r="X17" s="85">
        <v>1</v>
      </c>
      <c r="Y17" s="85">
        <v>25.862</v>
      </c>
      <c r="Z17" s="85">
        <f t="shared" si="6"/>
        <v>25.862</v>
      </c>
      <c r="AA17" s="85">
        <v>18</v>
      </c>
      <c r="AB17" s="85">
        <v>0</v>
      </c>
      <c r="AC17" s="85">
        <v>12.069</v>
      </c>
      <c r="AD17" s="85">
        <f t="shared" si="7"/>
        <v>0</v>
      </c>
      <c r="AE17" s="85">
        <v>1</v>
      </c>
      <c r="AF17" s="85">
        <v>17.241</v>
      </c>
      <c r="AG17" s="85">
        <f t="shared" si="8"/>
        <v>17.241</v>
      </c>
      <c r="AH17" s="85">
        <v>0</v>
      </c>
      <c r="AI17" s="85">
        <v>1</v>
      </c>
      <c r="AJ17" s="85">
        <v>18.966</v>
      </c>
      <c r="AK17" s="85">
        <f t="shared" si="9"/>
        <v>18.966</v>
      </c>
      <c r="AL17" s="85">
        <v>9.227</v>
      </c>
      <c r="AM17" s="85">
        <v>0.986</v>
      </c>
      <c r="AN17" s="85">
        <v>8.621</v>
      </c>
      <c r="AO17" s="85">
        <f t="shared" si="10"/>
        <v>8.500306</v>
      </c>
      <c r="AP17" s="88" t="s">
        <v>31</v>
      </c>
      <c r="AQ17" s="88" t="s">
        <v>31</v>
      </c>
      <c r="AR17" s="88" t="s">
        <v>31</v>
      </c>
      <c r="AS17" s="88" t="s">
        <v>31</v>
      </c>
      <c r="AT17" s="72">
        <f>AN17+AJ17+AF17+AC17+Y17+I17+F17</f>
        <v>100.00099999999999</v>
      </c>
    </row>
    <row r="18" spans="1:46" ht="36.75" customHeight="1">
      <c r="A18" s="80" t="s">
        <v>25</v>
      </c>
      <c r="B18" s="81" t="s">
        <v>26</v>
      </c>
      <c r="C18" s="43">
        <f>G18+J18+N18+R18+V18+Z18+AD18+AG18+AK18+AO18</f>
        <v>59.877551000000004</v>
      </c>
      <c r="D18" s="38">
        <v>0</v>
      </c>
      <c r="E18" s="38">
        <v>0</v>
      </c>
      <c r="F18" s="38">
        <v>5.263</v>
      </c>
      <c r="G18" s="30">
        <f t="shared" si="0"/>
        <v>0</v>
      </c>
      <c r="H18" s="31">
        <v>1</v>
      </c>
      <c r="I18" s="31">
        <v>5.263</v>
      </c>
      <c r="J18" s="31">
        <f t="shared" si="1"/>
        <v>5.263</v>
      </c>
      <c r="K18" s="88">
        <v>0.086</v>
      </c>
      <c r="L18" s="37">
        <v>0.858</v>
      </c>
      <c r="M18" s="37">
        <v>10.526</v>
      </c>
      <c r="N18" s="37">
        <f>M18*L18</f>
        <v>9.031308</v>
      </c>
      <c r="O18" s="32">
        <v>47.529</v>
      </c>
      <c r="P18" s="32">
        <v>0</v>
      </c>
      <c r="Q18" s="32">
        <v>12.632</v>
      </c>
      <c r="R18" s="32">
        <f t="shared" si="2"/>
        <v>0</v>
      </c>
      <c r="S18" s="85">
        <v>84</v>
      </c>
      <c r="T18" s="85">
        <v>0.487</v>
      </c>
      <c r="U18" s="85">
        <v>15.789</v>
      </c>
      <c r="V18" s="85">
        <f>T18*U18</f>
        <v>7.689242999999999</v>
      </c>
      <c r="W18" s="85">
        <v>0</v>
      </c>
      <c r="X18" s="85">
        <v>1</v>
      </c>
      <c r="Y18" s="85">
        <v>15.789</v>
      </c>
      <c r="Z18" s="85">
        <f t="shared" si="6"/>
        <v>15.789</v>
      </c>
      <c r="AA18" s="85">
        <v>53</v>
      </c>
      <c r="AB18" s="85">
        <v>0</v>
      </c>
      <c r="AC18" s="85">
        <v>7.368</v>
      </c>
      <c r="AD18" s="85">
        <f t="shared" si="7"/>
        <v>0</v>
      </c>
      <c r="AE18" s="85">
        <v>1</v>
      </c>
      <c r="AF18" s="85">
        <v>10.526</v>
      </c>
      <c r="AG18" s="85">
        <f t="shared" si="8"/>
        <v>10.526</v>
      </c>
      <c r="AH18" s="85">
        <v>0</v>
      </c>
      <c r="AI18" s="85">
        <v>1</v>
      </c>
      <c r="AJ18" s="85">
        <v>11.579</v>
      </c>
      <c r="AK18" s="85">
        <f t="shared" si="9"/>
        <v>11.579</v>
      </c>
      <c r="AL18" s="85">
        <v>15.536</v>
      </c>
      <c r="AM18" s="85">
        <v>0</v>
      </c>
      <c r="AN18" s="85">
        <v>5.263</v>
      </c>
      <c r="AO18" s="85">
        <f t="shared" si="10"/>
        <v>0</v>
      </c>
      <c r="AP18" s="88" t="s">
        <v>31</v>
      </c>
      <c r="AQ18" s="88" t="s">
        <v>31</v>
      </c>
      <c r="AR18" s="88" t="s">
        <v>31</v>
      </c>
      <c r="AS18" s="88" t="s">
        <v>31</v>
      </c>
      <c r="AT18" s="72">
        <f>AN18+AJ18+AF18+AC18+Y18+U18+Q18+M18+I18+F18</f>
        <v>99.998</v>
      </c>
    </row>
    <row r="19" spans="1:46" ht="27" customHeight="1">
      <c r="A19" s="80" t="s">
        <v>42</v>
      </c>
      <c r="B19" s="81" t="s">
        <v>43</v>
      </c>
      <c r="C19" s="43">
        <f>G19+J19+N19+R19+V19+Z19+AD19+AG19+AK19+AO19</f>
        <v>72.931065</v>
      </c>
      <c r="D19" s="38">
        <v>0</v>
      </c>
      <c r="E19" s="38">
        <v>0</v>
      </c>
      <c r="F19" s="38">
        <v>5.263</v>
      </c>
      <c r="G19" s="30">
        <f t="shared" si="0"/>
        <v>0</v>
      </c>
      <c r="H19" s="31">
        <v>0.5</v>
      </c>
      <c r="I19" s="31">
        <v>5.263</v>
      </c>
      <c r="J19" s="31">
        <f t="shared" si="1"/>
        <v>2.6315</v>
      </c>
      <c r="K19" s="31">
        <v>0</v>
      </c>
      <c r="L19" s="37">
        <v>1</v>
      </c>
      <c r="M19" s="31">
        <v>10.526</v>
      </c>
      <c r="N19" s="37">
        <f>M19*L19</f>
        <v>10.526</v>
      </c>
      <c r="O19" s="31">
        <v>32.768</v>
      </c>
      <c r="P19" s="31">
        <v>1</v>
      </c>
      <c r="Q19" s="31">
        <v>12.632</v>
      </c>
      <c r="R19" s="31">
        <f>P19*Q19</f>
        <v>12.632</v>
      </c>
      <c r="S19" s="31">
        <v>87.8</v>
      </c>
      <c r="T19" s="31">
        <v>0.585</v>
      </c>
      <c r="U19" s="31">
        <v>15.789</v>
      </c>
      <c r="V19" s="85">
        <f>T19*U19</f>
        <v>9.236564999999999</v>
      </c>
      <c r="W19" s="31">
        <v>0</v>
      </c>
      <c r="X19" s="31">
        <v>1</v>
      </c>
      <c r="Y19" s="31">
        <v>15.789</v>
      </c>
      <c r="Z19" s="85">
        <f t="shared" si="6"/>
        <v>15.789</v>
      </c>
      <c r="AA19" s="31">
        <v>30</v>
      </c>
      <c r="AB19" s="31">
        <v>0</v>
      </c>
      <c r="AC19" s="31">
        <v>7.368</v>
      </c>
      <c r="AD19" s="85">
        <f t="shared" si="7"/>
        <v>0</v>
      </c>
      <c r="AE19" s="31">
        <v>1</v>
      </c>
      <c r="AF19" s="31">
        <v>10.526</v>
      </c>
      <c r="AG19" s="85">
        <f t="shared" si="8"/>
        <v>10.526</v>
      </c>
      <c r="AH19" s="31">
        <v>7.53</v>
      </c>
      <c r="AI19" s="31">
        <v>1</v>
      </c>
      <c r="AJ19" s="31">
        <v>11.59</v>
      </c>
      <c r="AK19" s="85">
        <f t="shared" si="9"/>
        <v>11.59</v>
      </c>
      <c r="AL19" s="31">
        <v>30.337</v>
      </c>
      <c r="AM19" s="31">
        <v>0</v>
      </c>
      <c r="AN19" s="31">
        <v>5.263</v>
      </c>
      <c r="AO19" s="85">
        <f t="shared" si="10"/>
        <v>0</v>
      </c>
      <c r="AP19" s="88" t="s">
        <v>31</v>
      </c>
      <c r="AQ19" s="88" t="s">
        <v>31</v>
      </c>
      <c r="AR19" s="88" t="s">
        <v>31</v>
      </c>
      <c r="AS19" s="88" t="s">
        <v>31</v>
      </c>
      <c r="AT19" s="72">
        <f>AN19+AJ19+AF19+AC19+Y19+U19+Q19+M19+I19+F19</f>
        <v>100.00900000000001</v>
      </c>
    </row>
    <row r="20" spans="1:45" s="61" customFormat="1" ht="25.5" customHeight="1">
      <c r="A20" s="59"/>
      <c r="B20" s="60"/>
      <c r="C20" s="53"/>
      <c r="D20" s="53"/>
      <c r="E20" s="53"/>
      <c r="F20" s="53"/>
      <c r="G20" s="53"/>
      <c r="H20" s="54"/>
      <c r="I20" s="54"/>
      <c r="J20" s="54"/>
      <c r="K20" s="54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</row>
    <row r="21" spans="1:45" s="61" customFormat="1" ht="21.75" customHeight="1">
      <c r="A21" s="59"/>
      <c r="B21" s="60"/>
      <c r="C21" s="53"/>
      <c r="D21" s="53"/>
      <c r="E21" s="53"/>
      <c r="F21" s="53"/>
      <c r="G21" s="53"/>
      <c r="H21" s="54"/>
      <c r="I21" s="54"/>
      <c r="J21" s="54"/>
      <c r="K21" s="54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</row>
    <row r="22" spans="1:45" s="61" customFormat="1" ht="21" customHeight="1">
      <c r="A22" s="59"/>
      <c r="B22" s="60"/>
      <c r="C22" s="53"/>
      <c r="D22" s="53"/>
      <c r="E22" s="53"/>
      <c r="F22" s="53"/>
      <c r="G22" s="53"/>
      <c r="H22" s="54"/>
      <c r="I22" s="54"/>
      <c r="J22" s="54"/>
      <c r="K22" s="54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</row>
    <row r="23" spans="1:45" s="61" customFormat="1" ht="24" customHeight="1">
      <c r="A23" s="59"/>
      <c r="B23" s="60"/>
      <c r="C23" s="53"/>
      <c r="D23" s="53"/>
      <c r="E23" s="53"/>
      <c r="F23" s="53"/>
      <c r="G23" s="53"/>
      <c r="H23" s="54"/>
      <c r="I23" s="54"/>
      <c r="J23" s="54"/>
      <c r="K23" s="54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</row>
    <row r="24" spans="1:45" s="61" customFormat="1" ht="20.25" customHeight="1">
      <c r="A24" s="59"/>
      <c r="B24" s="60"/>
      <c r="C24" s="53"/>
      <c r="D24" s="53"/>
      <c r="E24" s="53"/>
      <c r="F24" s="53"/>
      <c r="G24" s="53"/>
      <c r="H24" s="54"/>
      <c r="I24" s="54"/>
      <c r="J24" s="54"/>
      <c r="K24" s="54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</row>
    <row r="25" spans="1:45" s="61" customFormat="1" ht="15.75" customHeight="1">
      <c r="A25" s="59"/>
      <c r="B25" s="60"/>
      <c r="C25" s="53"/>
      <c r="D25" s="53"/>
      <c r="E25" s="53"/>
      <c r="F25" s="53"/>
      <c r="G25" s="53"/>
      <c r="H25" s="54"/>
      <c r="I25" s="54"/>
      <c r="J25" s="54"/>
      <c r="K25" s="54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</row>
    <row r="26" spans="1:45" s="61" customFormat="1" ht="22.5" customHeight="1">
      <c r="A26" s="59"/>
      <c r="B26" s="60"/>
      <c r="C26" s="53"/>
      <c r="D26" s="53"/>
      <c r="E26" s="53"/>
      <c r="F26" s="53"/>
      <c r="G26" s="53"/>
      <c r="H26" s="54"/>
      <c r="I26" s="54"/>
      <c r="J26" s="54"/>
      <c r="K26" s="54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</row>
    <row r="27" spans="1:45" s="61" customFormat="1" ht="32.25" customHeight="1">
      <c r="A27" s="59"/>
      <c r="B27" s="60"/>
      <c r="C27" s="53"/>
      <c r="D27" s="53"/>
      <c r="E27" s="53"/>
      <c r="F27" s="53"/>
      <c r="G27" s="53"/>
      <c r="H27" s="54"/>
      <c r="I27" s="54"/>
      <c r="J27" s="54"/>
      <c r="K27" s="54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</row>
    <row r="28" spans="1:45" s="61" customFormat="1" ht="21.75" customHeight="1">
      <c r="A28" s="59"/>
      <c r="B28" s="60"/>
      <c r="C28" s="53"/>
      <c r="D28" s="53"/>
      <c r="E28" s="53"/>
      <c r="F28" s="53"/>
      <c r="G28" s="53"/>
      <c r="H28" s="54"/>
      <c r="I28" s="54"/>
      <c r="J28" s="54"/>
      <c r="K28" s="54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</row>
    <row r="29" spans="1:45" s="61" customFormat="1" ht="15.75" customHeight="1">
      <c r="A29" s="59"/>
      <c r="B29" s="60"/>
      <c r="C29" s="53"/>
      <c r="D29" s="53"/>
      <c r="E29" s="53"/>
      <c r="F29" s="53"/>
      <c r="G29" s="53"/>
      <c r="H29" s="54"/>
      <c r="I29" s="54"/>
      <c r="J29" s="54"/>
      <c r="K29" s="54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</row>
    <row r="30" spans="1:45" s="61" customFormat="1" ht="17.25" customHeight="1">
      <c r="A30" s="59"/>
      <c r="B30" s="60"/>
      <c r="C30" s="53"/>
      <c r="D30" s="53"/>
      <c r="E30" s="53"/>
      <c r="F30" s="53"/>
      <c r="G30" s="53"/>
      <c r="H30" s="54"/>
      <c r="I30" s="54"/>
      <c r="J30" s="54"/>
      <c r="K30" s="54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</row>
    <row r="31" spans="1:45" s="61" customFormat="1" ht="22.5" customHeight="1">
      <c r="A31" s="59"/>
      <c r="B31" s="60"/>
      <c r="C31" s="53"/>
      <c r="D31" s="53"/>
      <c r="E31" s="53"/>
      <c r="F31" s="53"/>
      <c r="G31" s="53"/>
      <c r="H31" s="54"/>
      <c r="I31" s="54"/>
      <c r="J31" s="54"/>
      <c r="K31" s="54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</row>
    <row r="32" spans="1:45" s="61" customFormat="1" ht="22.5" customHeight="1">
      <c r="A32" s="59"/>
      <c r="B32" s="60"/>
      <c r="C32" s="53"/>
      <c r="D32" s="53"/>
      <c r="E32" s="53"/>
      <c r="F32" s="53"/>
      <c r="G32" s="53"/>
      <c r="H32" s="54"/>
      <c r="I32" s="54"/>
      <c r="J32" s="54"/>
      <c r="K32" s="54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</row>
    <row r="33" spans="1:45" s="61" customFormat="1" ht="21.75" customHeight="1">
      <c r="A33" s="59"/>
      <c r="B33" s="60"/>
      <c r="C33" s="53"/>
      <c r="D33" s="53"/>
      <c r="E33" s="53"/>
      <c r="F33" s="53"/>
      <c r="G33" s="53"/>
      <c r="H33" s="54"/>
      <c r="I33" s="54"/>
      <c r="J33" s="54"/>
      <c r="K33" s="54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</row>
    <row r="34" spans="1:45" s="61" customFormat="1" ht="21" customHeight="1">
      <c r="A34" s="59"/>
      <c r="B34" s="60"/>
      <c r="C34" s="53"/>
      <c r="D34" s="53"/>
      <c r="E34" s="53"/>
      <c r="F34" s="53"/>
      <c r="G34" s="53"/>
      <c r="H34" s="54"/>
      <c r="I34" s="54"/>
      <c r="J34" s="54"/>
      <c r="K34" s="54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</row>
    <row r="35" spans="1:45" s="61" customFormat="1" ht="20.25" customHeight="1">
      <c r="A35" s="59"/>
      <c r="B35" s="60"/>
      <c r="C35" s="53"/>
      <c r="D35" s="53"/>
      <c r="E35" s="53"/>
      <c r="F35" s="53"/>
      <c r="G35" s="53"/>
      <c r="H35" s="54"/>
      <c r="I35" s="54"/>
      <c r="J35" s="54"/>
      <c r="K35" s="54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</row>
    <row r="36" spans="1:45" s="61" customFormat="1" ht="22.5" customHeight="1">
      <c r="A36" s="59"/>
      <c r="B36" s="60"/>
      <c r="C36" s="53"/>
      <c r="D36" s="53"/>
      <c r="E36" s="53"/>
      <c r="F36" s="53"/>
      <c r="G36" s="53"/>
      <c r="H36" s="54"/>
      <c r="I36" s="54"/>
      <c r="J36" s="54"/>
      <c r="K36" s="54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</row>
    <row r="37" spans="1:45" s="61" customFormat="1" ht="25.5" customHeight="1">
      <c r="A37" s="59"/>
      <c r="B37" s="60"/>
      <c r="C37" s="53"/>
      <c r="D37" s="53"/>
      <c r="E37" s="53"/>
      <c r="F37" s="53"/>
      <c r="G37" s="53"/>
      <c r="H37" s="54"/>
      <c r="I37" s="54"/>
      <c r="J37" s="54"/>
      <c r="K37" s="54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</row>
    <row r="38" spans="1:45" s="61" customFormat="1" ht="32.25" customHeight="1">
      <c r="A38" s="59"/>
      <c r="B38" s="60"/>
      <c r="C38" s="53"/>
      <c r="D38" s="53"/>
      <c r="E38" s="53"/>
      <c r="F38" s="53"/>
      <c r="G38" s="53"/>
      <c r="H38" s="54"/>
      <c r="I38" s="54"/>
      <c r="J38" s="54"/>
      <c r="K38" s="54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</row>
    <row r="39" spans="1:45" s="61" customFormat="1" ht="30" customHeight="1">
      <c r="A39" s="59"/>
      <c r="B39" s="60"/>
      <c r="C39" s="53"/>
      <c r="D39" s="53"/>
      <c r="E39" s="53"/>
      <c r="F39" s="53"/>
      <c r="G39" s="53"/>
      <c r="H39" s="54"/>
      <c r="I39" s="54"/>
      <c r="J39" s="54"/>
      <c r="K39" s="54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</row>
    <row r="40" spans="1:45" s="61" customFormat="1" ht="25.5" customHeight="1">
      <c r="A40" s="59"/>
      <c r="B40" s="60"/>
      <c r="C40" s="53"/>
      <c r="D40" s="53"/>
      <c r="E40" s="53"/>
      <c r="F40" s="53"/>
      <c r="G40" s="53"/>
      <c r="H40" s="54"/>
      <c r="I40" s="54"/>
      <c r="J40" s="54"/>
      <c r="K40" s="54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</row>
    <row r="41" spans="1:45" s="61" customFormat="1" ht="25.5" customHeight="1">
      <c r="A41" s="59"/>
      <c r="B41" s="60"/>
      <c r="C41" s="53"/>
      <c r="D41" s="53"/>
      <c r="E41" s="53"/>
      <c r="F41" s="53"/>
      <c r="G41" s="53"/>
      <c r="H41" s="54"/>
      <c r="I41" s="54"/>
      <c r="J41" s="54"/>
      <c r="K41" s="54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</row>
    <row r="42" spans="1:45" s="61" customFormat="1" ht="27.75" customHeight="1">
      <c r="A42" s="62"/>
      <c r="B42" s="60"/>
      <c r="C42" s="53"/>
      <c r="D42" s="53"/>
      <c r="E42" s="53"/>
      <c r="F42" s="53"/>
      <c r="G42" s="53"/>
      <c r="H42" s="54"/>
      <c r="I42" s="54"/>
      <c r="J42" s="54"/>
      <c r="K42" s="54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</row>
  </sheetData>
  <sheetProtection/>
  <autoFilter ref="A4:L42"/>
  <mergeCells count="15">
    <mergeCell ref="O2:R2"/>
    <mergeCell ref="A1:L1"/>
    <mergeCell ref="D2:G2"/>
    <mergeCell ref="A2:A3"/>
    <mergeCell ref="B2:B3"/>
    <mergeCell ref="C2:C3"/>
    <mergeCell ref="H2:J2"/>
    <mergeCell ref="K2:N2"/>
    <mergeCell ref="AA2:AD2"/>
    <mergeCell ref="S2:V2"/>
    <mergeCell ref="W2:Z2"/>
    <mergeCell ref="AP2:AS2"/>
    <mergeCell ref="AH2:AK2"/>
    <mergeCell ref="AL2:AO2"/>
    <mergeCell ref="AE2:AG2"/>
  </mergeCells>
  <printOptions/>
  <pageMargins left="0.2362204724409449" right="0.2362204724409449" top="0.31496062992125984" bottom="0.7480314960629921" header="0.31496062992125984" footer="0.31496062992125984"/>
  <pageSetup horizontalDpi="600" verticalDpi="600" orientation="landscape" paperSize="9" scale="71" r:id="rId1"/>
  <rowBreaks count="1" manualBreakCount="1">
    <brk id="19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O44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L20" sqref="L20"/>
      <selection pane="topRight" activeCell="L20" sqref="L20"/>
      <selection pane="bottomLeft" activeCell="L20" sqref="L20"/>
      <selection pane="bottomRight" activeCell="C14" sqref="C14"/>
    </sheetView>
  </sheetViews>
  <sheetFormatPr defaultColWidth="9.140625" defaultRowHeight="15"/>
  <cols>
    <col min="1" max="1" width="4.57421875" style="0" customWidth="1"/>
    <col min="2" max="2" width="32.140625" style="4" customWidth="1"/>
    <col min="3" max="3" width="15.28125" style="33" customWidth="1"/>
    <col min="4" max="4" width="8.8515625" style="0" customWidth="1"/>
    <col min="5" max="5" width="8.00390625" style="0" customWidth="1"/>
    <col min="6" max="6" width="7.28125" style="0" customWidth="1"/>
    <col min="7" max="7" width="11.140625" style="0" customWidth="1"/>
    <col min="8" max="8" width="11.00390625" style="0" customWidth="1"/>
    <col min="9" max="9" width="9.8515625" style="0" customWidth="1"/>
    <col min="10" max="10" width="10.421875" style="0" customWidth="1"/>
    <col min="12" max="14" width="9.140625" style="24" customWidth="1"/>
  </cols>
  <sheetData>
    <row r="1" spans="1:14" s="7" customFormat="1" ht="40.5" customHeight="1">
      <c r="A1" s="103" t="s">
        <v>54</v>
      </c>
      <c r="B1" s="103"/>
      <c r="C1" s="103"/>
      <c r="D1" s="103"/>
      <c r="E1" s="103"/>
      <c r="F1" s="103"/>
      <c r="G1" s="103"/>
      <c r="H1" s="103"/>
      <c r="I1" s="103"/>
      <c r="J1" s="103"/>
      <c r="L1" s="64"/>
      <c r="M1" s="64"/>
      <c r="N1" s="64"/>
    </row>
    <row r="2" spans="1:14" s="7" customFormat="1" ht="67.5" customHeight="1">
      <c r="A2" s="105" t="s">
        <v>0</v>
      </c>
      <c r="B2" s="105" t="s">
        <v>3</v>
      </c>
      <c r="C2" s="107" t="s">
        <v>6</v>
      </c>
      <c r="D2" s="108" t="s">
        <v>55</v>
      </c>
      <c r="E2" s="109"/>
      <c r="F2" s="109"/>
      <c r="G2" s="110"/>
      <c r="H2" s="108" t="s">
        <v>56</v>
      </c>
      <c r="I2" s="111"/>
      <c r="J2" s="111"/>
      <c r="K2" s="112"/>
      <c r="L2" s="104" t="s">
        <v>57</v>
      </c>
      <c r="M2" s="104"/>
      <c r="N2" s="104"/>
    </row>
    <row r="3" spans="1:14" s="11" customFormat="1" ht="21.75" customHeight="1">
      <c r="A3" s="106"/>
      <c r="B3" s="106"/>
      <c r="C3" s="107"/>
      <c r="D3" s="8" t="s">
        <v>5</v>
      </c>
      <c r="E3" s="9" t="s">
        <v>2</v>
      </c>
      <c r="F3" s="9" t="s">
        <v>28</v>
      </c>
      <c r="G3" s="9" t="s">
        <v>29</v>
      </c>
      <c r="H3" s="8" t="s">
        <v>5</v>
      </c>
      <c r="I3" s="9" t="s">
        <v>2</v>
      </c>
      <c r="J3" s="9" t="s">
        <v>28</v>
      </c>
      <c r="K3" s="9" t="s">
        <v>29</v>
      </c>
      <c r="L3" s="9" t="s">
        <v>2</v>
      </c>
      <c r="M3" s="9" t="s">
        <v>28</v>
      </c>
      <c r="N3" s="9" t="s">
        <v>29</v>
      </c>
    </row>
    <row r="4" spans="1:14" s="6" customFormat="1" ht="9.75" customHeight="1">
      <c r="A4" s="5"/>
      <c r="B4" s="5"/>
      <c r="C4" s="34"/>
      <c r="L4" s="23"/>
      <c r="M4" s="23"/>
      <c r="N4" s="23"/>
    </row>
    <row r="5" spans="1:15" ht="23.25" customHeight="1">
      <c r="A5" s="80" t="s">
        <v>7</v>
      </c>
      <c r="B5" s="81" t="s">
        <v>8</v>
      </c>
      <c r="C5" s="35">
        <f>G5+N5</f>
        <v>57.143</v>
      </c>
      <c r="D5" s="32">
        <v>100</v>
      </c>
      <c r="E5" s="32">
        <v>1</v>
      </c>
      <c r="F5" s="32">
        <v>57.143</v>
      </c>
      <c r="G5" s="32">
        <f>E5*F5</f>
        <v>57.143</v>
      </c>
      <c r="H5" s="32" t="s">
        <v>31</v>
      </c>
      <c r="I5" s="32" t="s">
        <v>31</v>
      </c>
      <c r="J5" s="32" t="s">
        <v>31</v>
      </c>
      <c r="K5" s="32" t="s">
        <v>31</v>
      </c>
      <c r="L5" s="79">
        <v>0</v>
      </c>
      <c r="M5" s="79">
        <v>42.857</v>
      </c>
      <c r="N5" s="32">
        <f>M5*L5</f>
        <v>0</v>
      </c>
      <c r="O5" s="72">
        <f>M5+F5</f>
        <v>100</v>
      </c>
    </row>
    <row r="6" spans="1:15" ht="27" customHeight="1">
      <c r="A6" s="82" t="s">
        <v>38</v>
      </c>
      <c r="B6" s="81" t="s">
        <v>9</v>
      </c>
      <c r="C6" s="35">
        <f>N6</f>
        <v>0</v>
      </c>
      <c r="D6" s="32" t="s">
        <v>31</v>
      </c>
      <c r="E6" s="32" t="s">
        <v>31</v>
      </c>
      <c r="F6" s="32" t="s">
        <v>31</v>
      </c>
      <c r="G6" s="32" t="s">
        <v>31</v>
      </c>
      <c r="H6" s="32" t="s">
        <v>31</v>
      </c>
      <c r="I6" s="32" t="s">
        <v>31</v>
      </c>
      <c r="J6" s="32" t="s">
        <v>31</v>
      </c>
      <c r="K6" s="32" t="s">
        <v>31</v>
      </c>
      <c r="L6" s="79">
        <v>0</v>
      </c>
      <c r="M6" s="79">
        <v>100</v>
      </c>
      <c r="N6" s="32">
        <f aca="true" t="shared" si="0" ref="N6:N19">M6*L6</f>
        <v>0</v>
      </c>
      <c r="O6" s="72">
        <f>M6</f>
        <v>100</v>
      </c>
    </row>
    <row r="7" spans="1:15" ht="27" customHeight="1">
      <c r="A7" s="82" t="s">
        <v>39</v>
      </c>
      <c r="B7" s="81" t="s">
        <v>10</v>
      </c>
      <c r="C7" s="35">
        <f>N7</f>
        <v>0</v>
      </c>
      <c r="D7" s="32" t="s">
        <v>31</v>
      </c>
      <c r="E7" s="32" t="s">
        <v>31</v>
      </c>
      <c r="F7" s="32" t="s">
        <v>31</v>
      </c>
      <c r="G7" s="32" t="s">
        <v>31</v>
      </c>
      <c r="H7" s="32" t="s">
        <v>31</v>
      </c>
      <c r="I7" s="32" t="s">
        <v>31</v>
      </c>
      <c r="J7" s="32" t="s">
        <v>31</v>
      </c>
      <c r="K7" s="32" t="s">
        <v>31</v>
      </c>
      <c r="L7" s="79">
        <v>0</v>
      </c>
      <c r="M7" s="79">
        <v>100</v>
      </c>
      <c r="N7" s="32">
        <f t="shared" si="0"/>
        <v>0</v>
      </c>
      <c r="O7" s="72">
        <f>M7</f>
        <v>100</v>
      </c>
    </row>
    <row r="8" spans="1:15" ht="24.75" customHeight="1">
      <c r="A8" s="82" t="s">
        <v>40</v>
      </c>
      <c r="B8" s="81" t="s">
        <v>11</v>
      </c>
      <c r="C8" s="35">
        <f>N8</f>
        <v>0</v>
      </c>
      <c r="D8" s="32" t="s">
        <v>31</v>
      </c>
      <c r="E8" s="32" t="s">
        <v>31</v>
      </c>
      <c r="F8" s="32" t="s">
        <v>31</v>
      </c>
      <c r="G8" s="32" t="s">
        <v>31</v>
      </c>
      <c r="H8" s="32" t="s">
        <v>31</v>
      </c>
      <c r="I8" s="32" t="s">
        <v>31</v>
      </c>
      <c r="J8" s="32" t="s">
        <v>31</v>
      </c>
      <c r="K8" s="32" t="s">
        <v>31</v>
      </c>
      <c r="L8" s="79">
        <v>0</v>
      </c>
      <c r="M8" s="79">
        <v>100</v>
      </c>
      <c r="N8" s="32">
        <f t="shared" si="0"/>
        <v>0</v>
      </c>
      <c r="O8" s="72">
        <f>M8</f>
        <v>100</v>
      </c>
    </row>
    <row r="9" spans="1:15" ht="24.75" customHeight="1">
      <c r="A9" s="82" t="s">
        <v>41</v>
      </c>
      <c r="B9" s="81" t="s">
        <v>12</v>
      </c>
      <c r="C9" s="35">
        <f>N9</f>
        <v>100</v>
      </c>
      <c r="D9" s="32" t="s">
        <v>31</v>
      </c>
      <c r="E9" s="32" t="s">
        <v>31</v>
      </c>
      <c r="F9" s="32" t="s">
        <v>31</v>
      </c>
      <c r="G9" s="32" t="s">
        <v>31</v>
      </c>
      <c r="H9" s="32" t="s">
        <v>31</v>
      </c>
      <c r="I9" s="32" t="s">
        <v>31</v>
      </c>
      <c r="J9" s="32" t="s">
        <v>31</v>
      </c>
      <c r="K9" s="32" t="s">
        <v>31</v>
      </c>
      <c r="L9" s="79">
        <v>1</v>
      </c>
      <c r="M9" s="79">
        <v>100</v>
      </c>
      <c r="N9" s="32">
        <f t="shared" si="0"/>
        <v>100</v>
      </c>
      <c r="O9" s="72">
        <f>M9</f>
        <v>100</v>
      </c>
    </row>
    <row r="10" spans="1:15" ht="25.5" customHeight="1">
      <c r="A10" s="80" t="s">
        <v>13</v>
      </c>
      <c r="B10" s="81" t="s">
        <v>34</v>
      </c>
      <c r="C10" s="35">
        <f>G10+K10+N10</f>
        <v>70</v>
      </c>
      <c r="D10" s="32">
        <v>99.946</v>
      </c>
      <c r="E10" s="32">
        <v>1</v>
      </c>
      <c r="F10" s="32">
        <v>40</v>
      </c>
      <c r="G10" s="32">
        <f>E10*F10</f>
        <v>40</v>
      </c>
      <c r="H10" s="32">
        <v>100</v>
      </c>
      <c r="I10" s="32">
        <v>1</v>
      </c>
      <c r="J10" s="32">
        <v>30</v>
      </c>
      <c r="K10" s="32">
        <f>J10*I10</f>
        <v>30</v>
      </c>
      <c r="L10" s="79">
        <v>0</v>
      </c>
      <c r="M10" s="79">
        <v>30</v>
      </c>
      <c r="N10" s="32">
        <f t="shared" si="0"/>
        <v>0</v>
      </c>
      <c r="O10" s="72">
        <f>F10+J10+M10</f>
        <v>100</v>
      </c>
    </row>
    <row r="11" spans="1:15" ht="40.5" customHeight="1">
      <c r="A11" s="80" t="s">
        <v>14</v>
      </c>
      <c r="B11" s="81" t="s">
        <v>15</v>
      </c>
      <c r="C11" s="35">
        <f>G11+N11</f>
        <v>57.143</v>
      </c>
      <c r="D11" s="32">
        <v>100</v>
      </c>
      <c r="E11" s="32">
        <v>1</v>
      </c>
      <c r="F11" s="32">
        <v>57.143</v>
      </c>
      <c r="G11" s="32">
        <f>E11*F11</f>
        <v>57.143</v>
      </c>
      <c r="H11" s="32" t="s">
        <v>31</v>
      </c>
      <c r="I11" s="32" t="s">
        <v>31</v>
      </c>
      <c r="J11" s="32" t="s">
        <v>31</v>
      </c>
      <c r="K11" s="32" t="s">
        <v>31</v>
      </c>
      <c r="L11" s="79">
        <v>0</v>
      </c>
      <c r="M11" s="78">
        <v>42.857</v>
      </c>
      <c r="N11" s="32">
        <f t="shared" si="0"/>
        <v>0</v>
      </c>
      <c r="O11" s="72">
        <f>M11+F11</f>
        <v>100</v>
      </c>
    </row>
    <row r="12" spans="1:15" ht="33" customHeight="1">
      <c r="A12" s="80" t="s">
        <v>16</v>
      </c>
      <c r="B12" s="81" t="s">
        <v>35</v>
      </c>
      <c r="C12" s="35">
        <f>G12+N12</f>
        <v>57.143</v>
      </c>
      <c r="D12" s="32">
        <v>100</v>
      </c>
      <c r="E12" s="32">
        <v>1</v>
      </c>
      <c r="F12" s="32">
        <v>57.143</v>
      </c>
      <c r="G12" s="32">
        <f>F12*E12</f>
        <v>57.143</v>
      </c>
      <c r="H12" s="32" t="s">
        <v>31</v>
      </c>
      <c r="I12" s="32" t="s">
        <v>31</v>
      </c>
      <c r="J12" s="32" t="s">
        <v>31</v>
      </c>
      <c r="K12" s="32" t="s">
        <v>31</v>
      </c>
      <c r="L12" s="79">
        <v>0</v>
      </c>
      <c r="M12" s="79">
        <v>42.857</v>
      </c>
      <c r="N12" s="32">
        <f t="shared" si="0"/>
        <v>0</v>
      </c>
      <c r="O12" s="72">
        <f>M12+F12</f>
        <v>100</v>
      </c>
    </row>
    <row r="13" spans="1:15" ht="28.5" customHeight="1">
      <c r="A13" s="80" t="s">
        <v>17</v>
      </c>
      <c r="B13" s="81" t="s">
        <v>18</v>
      </c>
      <c r="C13" s="35">
        <f>G13+K13+N13</f>
        <v>70</v>
      </c>
      <c r="D13" s="32">
        <v>99.972</v>
      </c>
      <c r="E13" s="32">
        <v>1</v>
      </c>
      <c r="F13" s="32">
        <v>40</v>
      </c>
      <c r="G13" s="32">
        <f aca="true" t="shared" si="1" ref="G13:G18">F13*E13</f>
        <v>40</v>
      </c>
      <c r="H13" s="32">
        <v>100</v>
      </c>
      <c r="I13" s="32">
        <v>1</v>
      </c>
      <c r="J13" s="32">
        <v>30</v>
      </c>
      <c r="K13" s="32">
        <f>J13*I13</f>
        <v>30</v>
      </c>
      <c r="L13" s="79">
        <v>0</v>
      </c>
      <c r="M13" s="79">
        <v>30</v>
      </c>
      <c r="N13" s="32">
        <f t="shared" si="0"/>
        <v>0</v>
      </c>
      <c r="O13" s="72">
        <f>F13+J13+M13</f>
        <v>100</v>
      </c>
    </row>
    <row r="14" spans="1:15" ht="26.25" customHeight="1">
      <c r="A14" s="80" t="s">
        <v>19</v>
      </c>
      <c r="B14" s="81" t="s">
        <v>20</v>
      </c>
      <c r="C14" s="35">
        <f>G14+N14</f>
        <v>100</v>
      </c>
      <c r="D14" s="32">
        <v>100</v>
      </c>
      <c r="E14" s="32">
        <v>1</v>
      </c>
      <c r="F14" s="32">
        <v>57.143</v>
      </c>
      <c r="G14" s="32">
        <f t="shared" si="1"/>
        <v>57.143</v>
      </c>
      <c r="H14" s="32" t="s">
        <v>31</v>
      </c>
      <c r="I14" s="32" t="s">
        <v>31</v>
      </c>
      <c r="J14" s="32" t="s">
        <v>31</v>
      </c>
      <c r="K14" s="32" t="s">
        <v>31</v>
      </c>
      <c r="L14" s="79">
        <v>1</v>
      </c>
      <c r="M14" s="78">
        <v>42.857</v>
      </c>
      <c r="N14" s="32">
        <f t="shared" si="0"/>
        <v>42.857</v>
      </c>
      <c r="O14" s="72">
        <f>M14+F14</f>
        <v>100</v>
      </c>
    </row>
    <row r="15" spans="1:15" ht="30.75" customHeight="1">
      <c r="A15" s="80" t="s">
        <v>21</v>
      </c>
      <c r="B15" s="81" t="s">
        <v>22</v>
      </c>
      <c r="C15" s="35">
        <f>G15+K15+N15</f>
        <v>100</v>
      </c>
      <c r="D15" s="32">
        <v>99.994</v>
      </c>
      <c r="E15" s="32">
        <v>1</v>
      </c>
      <c r="F15" s="32">
        <v>40</v>
      </c>
      <c r="G15" s="32">
        <f t="shared" si="1"/>
        <v>40</v>
      </c>
      <c r="H15" s="32">
        <v>100</v>
      </c>
      <c r="I15" s="32">
        <v>1</v>
      </c>
      <c r="J15" s="32">
        <v>30</v>
      </c>
      <c r="K15" s="32">
        <f>J15*I15</f>
        <v>30</v>
      </c>
      <c r="L15" s="79">
        <v>1</v>
      </c>
      <c r="M15" s="78">
        <v>30</v>
      </c>
      <c r="N15" s="32">
        <f t="shared" si="0"/>
        <v>30</v>
      </c>
      <c r="O15" s="72">
        <f>F15+J15+M15</f>
        <v>100</v>
      </c>
    </row>
    <row r="16" spans="1:15" ht="28.5" customHeight="1">
      <c r="A16" s="80" t="s">
        <v>23</v>
      </c>
      <c r="B16" s="81" t="s">
        <v>24</v>
      </c>
      <c r="C16" s="35">
        <f>G16+N16</f>
        <v>100</v>
      </c>
      <c r="D16" s="32">
        <v>100</v>
      </c>
      <c r="E16" s="32">
        <v>1</v>
      </c>
      <c r="F16" s="32">
        <v>57.143</v>
      </c>
      <c r="G16" s="32">
        <f t="shared" si="1"/>
        <v>57.143</v>
      </c>
      <c r="H16" s="32" t="s">
        <v>31</v>
      </c>
      <c r="I16" s="32" t="s">
        <v>31</v>
      </c>
      <c r="J16" s="32" t="s">
        <v>31</v>
      </c>
      <c r="K16" s="32" t="s">
        <v>31</v>
      </c>
      <c r="L16" s="79">
        <v>1</v>
      </c>
      <c r="M16" s="78">
        <v>42.857</v>
      </c>
      <c r="N16" s="32">
        <f t="shared" si="0"/>
        <v>42.857</v>
      </c>
      <c r="O16" s="72">
        <f>M16+F16</f>
        <v>100</v>
      </c>
    </row>
    <row r="17" spans="1:15" ht="36.75" customHeight="1">
      <c r="A17" s="80" t="s">
        <v>36</v>
      </c>
      <c r="B17" s="81" t="s">
        <v>27</v>
      </c>
      <c r="C17" s="35">
        <f>G17+N17</f>
        <v>100</v>
      </c>
      <c r="D17" s="32">
        <v>100</v>
      </c>
      <c r="E17" s="32">
        <v>1</v>
      </c>
      <c r="F17" s="32">
        <v>57.143</v>
      </c>
      <c r="G17" s="32">
        <f t="shared" si="1"/>
        <v>57.143</v>
      </c>
      <c r="H17" s="32" t="s">
        <v>31</v>
      </c>
      <c r="I17" s="32" t="s">
        <v>31</v>
      </c>
      <c r="J17" s="32" t="s">
        <v>31</v>
      </c>
      <c r="K17" s="32" t="s">
        <v>31</v>
      </c>
      <c r="L17" s="79">
        <v>1</v>
      </c>
      <c r="M17" s="78">
        <v>42.857</v>
      </c>
      <c r="N17" s="32">
        <f t="shared" si="0"/>
        <v>42.857</v>
      </c>
      <c r="O17" s="72">
        <f>M17+F17</f>
        <v>100</v>
      </c>
    </row>
    <row r="18" spans="1:15" ht="36.75" customHeight="1">
      <c r="A18" s="80" t="s">
        <v>25</v>
      </c>
      <c r="B18" s="81" t="s">
        <v>26</v>
      </c>
      <c r="C18" s="35">
        <f>G18+N18</f>
        <v>100</v>
      </c>
      <c r="D18" s="32">
        <v>100</v>
      </c>
      <c r="E18" s="32">
        <v>1</v>
      </c>
      <c r="F18" s="32">
        <v>57.143</v>
      </c>
      <c r="G18" s="32">
        <f t="shared" si="1"/>
        <v>57.143</v>
      </c>
      <c r="H18" s="32" t="s">
        <v>31</v>
      </c>
      <c r="I18" s="32" t="s">
        <v>31</v>
      </c>
      <c r="J18" s="32" t="s">
        <v>31</v>
      </c>
      <c r="K18" s="32" t="s">
        <v>31</v>
      </c>
      <c r="L18" s="79">
        <v>1</v>
      </c>
      <c r="M18" s="78">
        <v>42.857</v>
      </c>
      <c r="N18" s="32">
        <f t="shared" si="0"/>
        <v>42.857</v>
      </c>
      <c r="O18" s="72">
        <f>M18+F18</f>
        <v>100</v>
      </c>
    </row>
    <row r="19" spans="1:15" ht="25.5" customHeight="1">
      <c r="A19" s="80" t="s">
        <v>42</v>
      </c>
      <c r="B19" s="81" t="s">
        <v>43</v>
      </c>
      <c r="C19" s="35">
        <f>N19</f>
        <v>0</v>
      </c>
      <c r="D19" s="32" t="s">
        <v>31</v>
      </c>
      <c r="E19" s="32" t="s">
        <v>31</v>
      </c>
      <c r="F19" s="32" t="s">
        <v>31</v>
      </c>
      <c r="G19" s="32" t="s">
        <v>31</v>
      </c>
      <c r="H19" s="32" t="s">
        <v>31</v>
      </c>
      <c r="I19" s="32" t="s">
        <v>31</v>
      </c>
      <c r="J19" s="32" t="s">
        <v>31</v>
      </c>
      <c r="K19" s="32" t="s">
        <v>31</v>
      </c>
      <c r="L19" s="79">
        <v>0</v>
      </c>
      <c r="M19" s="79">
        <v>100</v>
      </c>
      <c r="N19" s="32">
        <f t="shared" si="0"/>
        <v>0</v>
      </c>
      <c r="O19" s="72">
        <f>M19</f>
        <v>100</v>
      </c>
    </row>
    <row r="20" spans="1:11" s="24" customFormat="1" ht="22.5" customHeight="1">
      <c r="A20" s="50"/>
      <c r="B20" s="51"/>
      <c r="C20" s="39"/>
      <c r="D20" s="40"/>
      <c r="E20" s="40"/>
      <c r="F20" s="40"/>
      <c r="G20" s="40"/>
      <c r="H20" s="40"/>
      <c r="I20" s="40"/>
      <c r="J20" s="40"/>
      <c r="K20" s="40"/>
    </row>
    <row r="21" spans="1:11" s="24" customFormat="1" ht="25.5" customHeight="1">
      <c r="A21" s="50"/>
      <c r="B21" s="51"/>
      <c r="C21" s="39"/>
      <c r="D21" s="40"/>
      <c r="E21" s="40"/>
      <c r="F21" s="40"/>
      <c r="G21" s="40"/>
      <c r="H21" s="40"/>
      <c r="I21" s="40"/>
      <c r="J21" s="40"/>
      <c r="K21" s="40"/>
    </row>
    <row r="22" spans="1:11" s="24" customFormat="1" ht="21.75" customHeight="1">
      <c r="A22" s="50"/>
      <c r="B22" s="51"/>
      <c r="C22" s="39"/>
      <c r="D22" s="40"/>
      <c r="E22" s="40"/>
      <c r="F22" s="40"/>
      <c r="G22" s="40"/>
      <c r="H22" s="40"/>
      <c r="I22" s="40"/>
      <c r="J22" s="40"/>
      <c r="K22" s="40"/>
    </row>
    <row r="23" spans="1:11" s="24" customFormat="1" ht="21" customHeight="1">
      <c r="A23" s="50"/>
      <c r="B23" s="51"/>
      <c r="C23" s="39"/>
      <c r="D23" s="40"/>
      <c r="E23" s="40"/>
      <c r="F23" s="40"/>
      <c r="G23" s="40"/>
      <c r="H23" s="40"/>
      <c r="I23" s="40"/>
      <c r="J23" s="40"/>
      <c r="K23" s="40"/>
    </row>
    <row r="24" spans="1:11" s="24" customFormat="1" ht="24" customHeight="1">
      <c r="A24" s="50"/>
      <c r="B24" s="51"/>
      <c r="C24" s="39"/>
      <c r="D24" s="40"/>
      <c r="E24" s="40"/>
      <c r="F24" s="40"/>
      <c r="G24" s="40"/>
      <c r="H24" s="40"/>
      <c r="I24" s="40"/>
      <c r="J24" s="40"/>
      <c r="K24" s="40"/>
    </row>
    <row r="25" spans="1:11" s="24" customFormat="1" ht="20.25" customHeight="1">
      <c r="A25" s="50"/>
      <c r="B25" s="51"/>
      <c r="C25" s="39"/>
      <c r="D25" s="40"/>
      <c r="E25" s="40"/>
      <c r="F25" s="40"/>
      <c r="G25" s="40"/>
      <c r="H25" s="40"/>
      <c r="I25" s="40"/>
      <c r="J25" s="40"/>
      <c r="K25" s="40"/>
    </row>
    <row r="26" spans="1:11" s="24" customFormat="1" ht="15.75" customHeight="1">
      <c r="A26" s="50"/>
      <c r="B26" s="51"/>
      <c r="C26" s="39"/>
      <c r="D26" s="40"/>
      <c r="E26" s="40"/>
      <c r="F26" s="40"/>
      <c r="G26" s="40"/>
      <c r="H26" s="40"/>
      <c r="I26" s="40"/>
      <c r="J26" s="40"/>
      <c r="K26" s="40"/>
    </row>
    <row r="27" spans="1:11" s="24" customFormat="1" ht="22.5" customHeight="1">
      <c r="A27" s="50"/>
      <c r="B27" s="51"/>
      <c r="C27" s="39"/>
      <c r="D27" s="40"/>
      <c r="E27" s="40"/>
      <c r="F27" s="40"/>
      <c r="G27" s="40"/>
      <c r="H27" s="40"/>
      <c r="I27" s="40"/>
      <c r="J27" s="40"/>
      <c r="K27" s="40"/>
    </row>
    <row r="28" spans="1:11" s="24" customFormat="1" ht="32.25" customHeight="1">
      <c r="A28" s="50"/>
      <c r="B28" s="51"/>
      <c r="C28" s="39"/>
      <c r="D28" s="40"/>
      <c r="E28" s="40"/>
      <c r="F28" s="40"/>
      <c r="G28" s="40"/>
      <c r="H28" s="40"/>
      <c r="I28" s="40"/>
      <c r="J28" s="40"/>
      <c r="K28" s="40"/>
    </row>
    <row r="29" spans="1:11" s="24" customFormat="1" ht="21.75" customHeight="1">
      <c r="A29" s="50"/>
      <c r="B29" s="51"/>
      <c r="C29" s="39"/>
      <c r="D29" s="40"/>
      <c r="E29" s="40"/>
      <c r="F29" s="40"/>
      <c r="G29" s="40"/>
      <c r="H29" s="40"/>
      <c r="I29" s="40"/>
      <c r="J29" s="40"/>
      <c r="K29" s="40"/>
    </row>
    <row r="30" spans="1:11" s="24" customFormat="1" ht="15.75" customHeight="1">
      <c r="A30" s="50"/>
      <c r="B30" s="51"/>
      <c r="C30" s="39"/>
      <c r="D30" s="40"/>
      <c r="E30" s="40"/>
      <c r="F30" s="40"/>
      <c r="G30" s="40"/>
      <c r="H30" s="40"/>
      <c r="I30" s="40"/>
      <c r="J30" s="40"/>
      <c r="K30" s="40"/>
    </row>
    <row r="31" spans="1:11" s="24" customFormat="1" ht="17.25" customHeight="1">
      <c r="A31" s="50"/>
      <c r="B31" s="51"/>
      <c r="C31" s="39"/>
      <c r="D31" s="40"/>
      <c r="E31" s="40"/>
      <c r="F31" s="40"/>
      <c r="G31" s="40"/>
      <c r="H31" s="40"/>
      <c r="I31" s="40"/>
      <c r="J31" s="40"/>
      <c r="K31" s="40"/>
    </row>
    <row r="32" spans="1:11" ht="22.5" customHeight="1">
      <c r="A32" s="50"/>
      <c r="B32" s="51"/>
      <c r="C32" s="39"/>
      <c r="D32" s="40"/>
      <c r="E32" s="40"/>
      <c r="F32" s="40"/>
      <c r="G32" s="40"/>
      <c r="H32" s="40"/>
      <c r="I32" s="40"/>
      <c r="J32" s="40"/>
      <c r="K32" s="40"/>
    </row>
    <row r="33" spans="1:11" ht="22.5" customHeight="1">
      <c r="A33" s="50"/>
      <c r="B33" s="51"/>
      <c r="C33" s="39"/>
      <c r="D33" s="40"/>
      <c r="E33" s="40"/>
      <c r="F33" s="40"/>
      <c r="G33" s="40"/>
      <c r="H33" s="40"/>
      <c r="I33" s="40"/>
      <c r="J33" s="40"/>
      <c r="K33" s="40"/>
    </row>
    <row r="34" spans="1:11" ht="21.75" customHeight="1">
      <c r="A34" s="50"/>
      <c r="B34" s="51"/>
      <c r="C34" s="39"/>
      <c r="D34" s="40"/>
      <c r="E34" s="40"/>
      <c r="F34" s="40"/>
      <c r="G34" s="40"/>
      <c r="H34" s="40"/>
      <c r="I34" s="40"/>
      <c r="J34" s="40"/>
      <c r="K34" s="40"/>
    </row>
    <row r="35" spans="1:11" ht="21" customHeight="1">
      <c r="A35" s="50"/>
      <c r="B35" s="51"/>
      <c r="C35" s="39"/>
      <c r="D35" s="40"/>
      <c r="E35" s="40"/>
      <c r="F35" s="40"/>
      <c r="G35" s="40"/>
      <c r="H35" s="40"/>
      <c r="I35" s="40"/>
      <c r="J35" s="40"/>
      <c r="K35" s="40"/>
    </row>
    <row r="36" spans="1:11" ht="20.25" customHeight="1">
      <c r="A36" s="50"/>
      <c r="B36" s="51"/>
      <c r="C36" s="39"/>
      <c r="D36" s="40"/>
      <c r="E36" s="40"/>
      <c r="F36" s="40"/>
      <c r="G36" s="40"/>
      <c r="H36" s="40"/>
      <c r="I36" s="40"/>
      <c r="J36" s="40"/>
      <c r="K36" s="40"/>
    </row>
    <row r="37" spans="1:11" ht="22.5" customHeight="1">
      <c r="A37" s="50"/>
      <c r="B37" s="51"/>
      <c r="C37" s="39"/>
      <c r="D37" s="40"/>
      <c r="E37" s="40"/>
      <c r="F37" s="40"/>
      <c r="G37" s="40"/>
      <c r="H37" s="40"/>
      <c r="I37" s="40"/>
      <c r="J37" s="40"/>
      <c r="K37" s="40"/>
    </row>
    <row r="38" spans="1:11" ht="25.5" customHeight="1">
      <c r="A38" s="50"/>
      <c r="B38" s="51"/>
      <c r="C38" s="39"/>
      <c r="D38" s="40"/>
      <c r="E38" s="40"/>
      <c r="F38" s="40"/>
      <c r="G38" s="40"/>
      <c r="H38" s="40"/>
      <c r="I38" s="40"/>
      <c r="J38" s="40"/>
      <c r="K38" s="40"/>
    </row>
    <row r="39" spans="1:11" ht="32.25" customHeight="1">
      <c r="A39" s="50"/>
      <c r="B39" s="51"/>
      <c r="C39" s="39"/>
      <c r="D39" s="40"/>
      <c r="E39" s="40"/>
      <c r="F39" s="40"/>
      <c r="G39" s="40"/>
      <c r="H39" s="40"/>
      <c r="I39" s="40"/>
      <c r="J39" s="40"/>
      <c r="K39" s="40"/>
    </row>
    <row r="40" spans="1:11" ht="30" customHeight="1">
      <c r="A40" s="50"/>
      <c r="B40" s="51"/>
      <c r="C40" s="39"/>
      <c r="D40" s="40"/>
      <c r="E40" s="40"/>
      <c r="F40" s="40"/>
      <c r="G40" s="40"/>
      <c r="H40" s="40"/>
      <c r="I40" s="40"/>
      <c r="J40" s="40"/>
      <c r="K40" s="40"/>
    </row>
    <row r="41" spans="1:11" ht="25.5" customHeight="1">
      <c r="A41" s="50"/>
      <c r="B41" s="51"/>
      <c r="C41" s="39"/>
      <c r="D41" s="40"/>
      <c r="E41" s="40"/>
      <c r="F41" s="40"/>
      <c r="G41" s="40"/>
      <c r="H41" s="40"/>
      <c r="I41" s="40"/>
      <c r="J41" s="40"/>
      <c r="K41" s="40"/>
    </row>
    <row r="42" spans="1:11" ht="25.5" customHeight="1">
      <c r="A42" s="50"/>
      <c r="B42" s="51"/>
      <c r="C42" s="39"/>
      <c r="D42" s="40"/>
      <c r="E42" s="40"/>
      <c r="F42" s="40"/>
      <c r="G42" s="40"/>
      <c r="H42" s="40"/>
      <c r="I42" s="40"/>
      <c r="J42" s="40"/>
      <c r="K42" s="40"/>
    </row>
    <row r="43" spans="1:11" ht="27.75" customHeight="1">
      <c r="A43" s="52"/>
      <c r="B43" s="51"/>
      <c r="C43" s="39"/>
      <c r="D43" s="40"/>
      <c r="E43" s="40"/>
      <c r="F43" s="40"/>
      <c r="G43" s="40"/>
      <c r="H43" s="40"/>
      <c r="I43" s="40"/>
      <c r="J43" s="40"/>
      <c r="K43" s="40"/>
    </row>
    <row r="44" spans="8:11" ht="15">
      <c r="H44" s="40"/>
      <c r="I44" s="40"/>
      <c r="J44" s="40"/>
      <c r="K44" s="40"/>
    </row>
  </sheetData>
  <sheetProtection/>
  <autoFilter ref="A4:N4"/>
  <mergeCells count="7">
    <mergeCell ref="A1:J1"/>
    <mergeCell ref="L2:N2"/>
    <mergeCell ref="A2:A3"/>
    <mergeCell ref="B2:B3"/>
    <mergeCell ref="C2:C3"/>
    <mergeCell ref="D2:G2"/>
    <mergeCell ref="H2:K2"/>
  </mergeCells>
  <printOptions/>
  <pageMargins left="0.6692913385826772" right="0.2362204724409449" top="0.7480314960629921" bottom="0.7480314960629921" header="0.31496062992125984" footer="0.31496062992125984"/>
  <pageSetup horizontalDpi="600" verticalDpi="600" orientation="landscape" paperSize="9" scale="67" r:id="rId1"/>
  <rowBreaks count="1" manualBreakCount="1">
    <brk id="19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N43"/>
  <sheetViews>
    <sheetView view="pageBreakPreview" zoomScaleSheetLayoutView="100" zoomScalePageLayoutView="0" workbookViewId="0" topLeftCell="A1">
      <pane xSplit="1" ySplit="4" topLeftCell="B14" activePane="bottomRight" state="frozen"/>
      <selection pane="topLeft" activeCell="L20" sqref="L20"/>
      <selection pane="topRight" activeCell="L20" sqref="L20"/>
      <selection pane="bottomLeft" activeCell="L20" sqref="L20"/>
      <selection pane="bottomRight" activeCell="X13" sqref="X13"/>
    </sheetView>
  </sheetViews>
  <sheetFormatPr defaultColWidth="9.140625" defaultRowHeight="15"/>
  <cols>
    <col min="1" max="1" width="4.57421875" style="0" customWidth="1"/>
    <col min="2" max="2" width="30.421875" style="4" customWidth="1"/>
    <col min="3" max="3" width="10.421875" style="61" customWidth="1"/>
    <col min="4" max="4" width="8.28125" style="33" customWidth="1"/>
    <col min="5" max="5" width="6.00390625" style="0" customWidth="1"/>
    <col min="6" max="6" width="7.28125" style="0" customWidth="1"/>
    <col min="7" max="7" width="6.140625" style="0" customWidth="1"/>
    <col min="8" max="8" width="6.8515625" style="0" customWidth="1"/>
    <col min="9" max="9" width="6.57421875" style="0" customWidth="1"/>
    <col min="10" max="10" width="8.28125" style="0" customWidth="1"/>
    <col min="11" max="11" width="7.00390625" style="0" customWidth="1"/>
    <col min="12" max="12" width="10.8515625" style="24" hidden="1" customWidth="1"/>
    <col min="13" max="13" width="8.00390625" style="24" hidden="1" customWidth="1"/>
    <col min="14" max="14" width="9.140625" style="0" customWidth="1"/>
  </cols>
  <sheetData>
    <row r="1" spans="1:13" s="7" customFormat="1" ht="23.25" customHeight="1">
      <c r="A1" s="103" t="s">
        <v>58</v>
      </c>
      <c r="B1" s="103"/>
      <c r="C1" s="56"/>
      <c r="D1" s="56"/>
      <c r="L1" s="64"/>
      <c r="M1" s="64"/>
    </row>
    <row r="2" spans="1:13" s="7" customFormat="1" ht="88.5" customHeight="1">
      <c r="A2" s="123" t="s">
        <v>0</v>
      </c>
      <c r="B2" s="123" t="s">
        <v>3</v>
      </c>
      <c r="C2" s="121" t="s">
        <v>6</v>
      </c>
      <c r="D2" s="118" t="s">
        <v>59</v>
      </c>
      <c r="E2" s="119"/>
      <c r="F2" s="119"/>
      <c r="G2" s="120"/>
      <c r="H2" s="115" t="s">
        <v>60</v>
      </c>
      <c r="I2" s="116"/>
      <c r="J2" s="116"/>
      <c r="K2" s="117"/>
      <c r="L2" s="113"/>
      <c r="M2" s="114"/>
    </row>
    <row r="3" spans="1:13" s="11" customFormat="1" ht="38.25" customHeight="1">
      <c r="A3" s="124"/>
      <c r="B3" s="124"/>
      <c r="C3" s="122"/>
      <c r="D3" s="58" t="s">
        <v>30</v>
      </c>
      <c r="E3" s="9" t="s">
        <v>2</v>
      </c>
      <c r="F3" s="9" t="s">
        <v>28</v>
      </c>
      <c r="G3" s="9" t="s">
        <v>29</v>
      </c>
      <c r="H3" s="8" t="s">
        <v>5</v>
      </c>
      <c r="I3" s="9" t="s">
        <v>2</v>
      </c>
      <c r="J3" s="9" t="s">
        <v>28</v>
      </c>
      <c r="K3" s="9" t="s">
        <v>29</v>
      </c>
      <c r="L3" s="76"/>
      <c r="M3" s="76"/>
    </row>
    <row r="4" spans="1:13" s="6" customFormat="1" ht="15">
      <c r="A4" s="49"/>
      <c r="B4" s="49"/>
      <c r="C4" s="34"/>
      <c r="D4" s="57"/>
      <c r="L4" s="71"/>
      <c r="M4" s="71"/>
    </row>
    <row r="5" spans="1:14" ht="23.25" customHeight="1">
      <c r="A5" s="80" t="s">
        <v>7</v>
      </c>
      <c r="B5" s="81" t="s">
        <v>8</v>
      </c>
      <c r="C5" s="35">
        <f aca="true" t="shared" si="0" ref="C5:C19">G5+K5+M5</f>
        <v>100</v>
      </c>
      <c r="D5" s="38" t="s">
        <v>32</v>
      </c>
      <c r="E5" s="32">
        <v>1</v>
      </c>
      <c r="F5" s="32">
        <v>50</v>
      </c>
      <c r="G5" s="32">
        <f aca="true" t="shared" si="1" ref="G5:G19">E5*F5</f>
        <v>50</v>
      </c>
      <c r="H5" s="32" t="s">
        <v>32</v>
      </c>
      <c r="I5" s="32">
        <v>1</v>
      </c>
      <c r="J5" s="32">
        <v>50</v>
      </c>
      <c r="K5" s="32">
        <f aca="true" t="shared" si="2" ref="K5:K19">I5*J5</f>
        <v>50</v>
      </c>
      <c r="L5" s="77"/>
      <c r="M5" s="40"/>
      <c r="N5" s="72">
        <f aca="true" t="shared" si="3" ref="N5:N19">F5+J5+L5</f>
        <v>100</v>
      </c>
    </row>
    <row r="6" spans="1:14" ht="27" customHeight="1">
      <c r="A6" s="82" t="s">
        <v>38</v>
      </c>
      <c r="B6" s="81" t="s">
        <v>9</v>
      </c>
      <c r="C6" s="35">
        <f t="shared" si="0"/>
        <v>100</v>
      </c>
      <c r="D6" s="38" t="s">
        <v>32</v>
      </c>
      <c r="E6" s="32">
        <v>1</v>
      </c>
      <c r="F6" s="32">
        <v>50</v>
      </c>
      <c r="G6" s="32">
        <f t="shared" si="1"/>
        <v>50</v>
      </c>
      <c r="H6" s="32" t="s">
        <v>32</v>
      </c>
      <c r="I6" s="32">
        <v>1</v>
      </c>
      <c r="J6" s="32">
        <v>50</v>
      </c>
      <c r="K6" s="32">
        <f t="shared" si="2"/>
        <v>50</v>
      </c>
      <c r="L6" s="77"/>
      <c r="M6" s="40"/>
      <c r="N6" s="72">
        <f t="shared" si="3"/>
        <v>100</v>
      </c>
    </row>
    <row r="7" spans="1:14" ht="25.5" customHeight="1">
      <c r="A7" s="82" t="s">
        <v>39</v>
      </c>
      <c r="B7" s="81" t="s">
        <v>10</v>
      </c>
      <c r="C7" s="35">
        <f t="shared" si="0"/>
        <v>100</v>
      </c>
      <c r="D7" s="38" t="s">
        <v>32</v>
      </c>
      <c r="E7" s="32">
        <v>1</v>
      </c>
      <c r="F7" s="32">
        <v>50</v>
      </c>
      <c r="G7" s="32">
        <f t="shared" si="1"/>
        <v>50</v>
      </c>
      <c r="H7" s="32" t="s">
        <v>32</v>
      </c>
      <c r="I7" s="32">
        <v>1</v>
      </c>
      <c r="J7" s="32">
        <v>50</v>
      </c>
      <c r="K7" s="32">
        <f t="shared" si="2"/>
        <v>50</v>
      </c>
      <c r="L7" s="77"/>
      <c r="M7" s="40"/>
      <c r="N7" s="72">
        <f t="shared" si="3"/>
        <v>100</v>
      </c>
    </row>
    <row r="8" spans="1:14" ht="31.5" customHeight="1">
      <c r="A8" s="82" t="s">
        <v>40</v>
      </c>
      <c r="B8" s="81" t="s">
        <v>11</v>
      </c>
      <c r="C8" s="35">
        <f t="shared" si="0"/>
        <v>50</v>
      </c>
      <c r="D8" s="38" t="s">
        <v>33</v>
      </c>
      <c r="E8" s="32">
        <v>0</v>
      </c>
      <c r="F8" s="32">
        <v>50</v>
      </c>
      <c r="G8" s="32">
        <f t="shared" si="1"/>
        <v>0</v>
      </c>
      <c r="H8" s="32" t="s">
        <v>32</v>
      </c>
      <c r="I8" s="32">
        <v>1</v>
      </c>
      <c r="J8" s="32">
        <v>50</v>
      </c>
      <c r="K8" s="32">
        <f t="shared" si="2"/>
        <v>50</v>
      </c>
      <c r="L8" s="77"/>
      <c r="M8" s="40"/>
      <c r="N8" s="72">
        <f t="shared" si="3"/>
        <v>100</v>
      </c>
    </row>
    <row r="9" spans="1:14" ht="25.5" customHeight="1">
      <c r="A9" s="82" t="s">
        <v>41</v>
      </c>
      <c r="B9" s="81" t="s">
        <v>12</v>
      </c>
      <c r="C9" s="35">
        <f t="shared" si="0"/>
        <v>100</v>
      </c>
      <c r="D9" s="38" t="s">
        <v>32</v>
      </c>
      <c r="E9" s="32">
        <v>1</v>
      </c>
      <c r="F9" s="32">
        <v>50</v>
      </c>
      <c r="G9" s="32">
        <f t="shared" si="1"/>
        <v>50</v>
      </c>
      <c r="H9" s="32" t="s">
        <v>32</v>
      </c>
      <c r="I9" s="32">
        <v>1</v>
      </c>
      <c r="J9" s="32">
        <v>50</v>
      </c>
      <c r="K9" s="32">
        <f t="shared" si="2"/>
        <v>50</v>
      </c>
      <c r="L9" s="77"/>
      <c r="M9" s="40"/>
      <c r="N9" s="72">
        <f t="shared" si="3"/>
        <v>100</v>
      </c>
    </row>
    <row r="10" spans="1:14" ht="33" customHeight="1">
      <c r="A10" s="80" t="s">
        <v>13</v>
      </c>
      <c r="B10" s="81" t="s">
        <v>34</v>
      </c>
      <c r="C10" s="35">
        <f t="shared" si="0"/>
        <v>100</v>
      </c>
      <c r="D10" s="38" t="s">
        <v>32</v>
      </c>
      <c r="E10" s="32">
        <v>1</v>
      </c>
      <c r="F10" s="32">
        <v>50</v>
      </c>
      <c r="G10" s="32">
        <f t="shared" si="1"/>
        <v>50</v>
      </c>
      <c r="H10" s="32" t="s">
        <v>32</v>
      </c>
      <c r="I10" s="32">
        <v>1</v>
      </c>
      <c r="J10" s="32">
        <v>50</v>
      </c>
      <c r="K10" s="32">
        <f t="shared" si="2"/>
        <v>50</v>
      </c>
      <c r="L10" s="77"/>
      <c r="M10" s="40"/>
      <c r="N10" s="72">
        <f t="shared" si="3"/>
        <v>100</v>
      </c>
    </row>
    <row r="11" spans="1:14" ht="39" customHeight="1">
      <c r="A11" s="80" t="s">
        <v>14</v>
      </c>
      <c r="B11" s="81" t="s">
        <v>15</v>
      </c>
      <c r="C11" s="35">
        <f t="shared" si="0"/>
        <v>100</v>
      </c>
      <c r="D11" s="38" t="s">
        <v>32</v>
      </c>
      <c r="E11" s="32">
        <v>1</v>
      </c>
      <c r="F11" s="32">
        <v>50</v>
      </c>
      <c r="G11" s="32">
        <f t="shared" si="1"/>
        <v>50</v>
      </c>
      <c r="H11" s="32" t="s">
        <v>32</v>
      </c>
      <c r="I11" s="32">
        <v>1</v>
      </c>
      <c r="J11" s="32">
        <v>50</v>
      </c>
      <c r="K11" s="32">
        <f t="shared" si="2"/>
        <v>50</v>
      </c>
      <c r="L11" s="77"/>
      <c r="M11" s="40"/>
      <c r="N11" s="72">
        <f t="shared" si="3"/>
        <v>100</v>
      </c>
    </row>
    <row r="12" spans="1:14" ht="33" customHeight="1">
      <c r="A12" s="80" t="s">
        <v>16</v>
      </c>
      <c r="B12" s="81" t="s">
        <v>35</v>
      </c>
      <c r="C12" s="35">
        <f t="shared" si="0"/>
        <v>100</v>
      </c>
      <c r="D12" s="38" t="s">
        <v>32</v>
      </c>
      <c r="E12" s="32">
        <v>1</v>
      </c>
      <c r="F12" s="32">
        <v>50</v>
      </c>
      <c r="G12" s="32">
        <f t="shared" si="1"/>
        <v>50</v>
      </c>
      <c r="H12" s="32" t="s">
        <v>32</v>
      </c>
      <c r="I12" s="32">
        <v>1</v>
      </c>
      <c r="J12" s="32">
        <v>50</v>
      </c>
      <c r="K12" s="32">
        <f t="shared" si="2"/>
        <v>50</v>
      </c>
      <c r="L12" s="77"/>
      <c r="M12" s="40"/>
      <c r="N12" s="72">
        <f t="shared" si="3"/>
        <v>100</v>
      </c>
    </row>
    <row r="13" spans="1:14" ht="27.75" customHeight="1">
      <c r="A13" s="80" t="s">
        <v>17</v>
      </c>
      <c r="B13" s="81" t="s">
        <v>18</v>
      </c>
      <c r="C13" s="35">
        <f t="shared" si="0"/>
        <v>100</v>
      </c>
      <c r="D13" s="38" t="s">
        <v>32</v>
      </c>
      <c r="E13" s="32">
        <v>1</v>
      </c>
      <c r="F13" s="32">
        <v>50</v>
      </c>
      <c r="G13" s="32">
        <f t="shared" si="1"/>
        <v>50</v>
      </c>
      <c r="H13" s="32" t="s">
        <v>32</v>
      </c>
      <c r="I13" s="32">
        <v>1</v>
      </c>
      <c r="J13" s="32">
        <v>50</v>
      </c>
      <c r="K13" s="32">
        <f t="shared" si="2"/>
        <v>50</v>
      </c>
      <c r="L13" s="77"/>
      <c r="M13" s="40"/>
      <c r="N13" s="72">
        <f t="shared" si="3"/>
        <v>100</v>
      </c>
    </row>
    <row r="14" spans="1:14" ht="26.25" customHeight="1">
      <c r="A14" s="80" t="s">
        <v>19</v>
      </c>
      <c r="B14" s="81" t="s">
        <v>20</v>
      </c>
      <c r="C14" s="35">
        <f t="shared" si="0"/>
        <v>100</v>
      </c>
      <c r="D14" s="38" t="s">
        <v>32</v>
      </c>
      <c r="E14" s="32">
        <v>1</v>
      </c>
      <c r="F14" s="32">
        <v>50</v>
      </c>
      <c r="G14" s="32">
        <f t="shared" si="1"/>
        <v>50</v>
      </c>
      <c r="H14" s="32" t="s">
        <v>32</v>
      </c>
      <c r="I14" s="32">
        <v>1</v>
      </c>
      <c r="J14" s="32">
        <v>50</v>
      </c>
      <c r="K14" s="32">
        <f t="shared" si="2"/>
        <v>50</v>
      </c>
      <c r="L14" s="77"/>
      <c r="M14" s="40"/>
      <c r="N14" s="72">
        <f t="shared" si="3"/>
        <v>100</v>
      </c>
    </row>
    <row r="15" spans="1:14" ht="25.5">
      <c r="A15" s="80" t="s">
        <v>21</v>
      </c>
      <c r="B15" s="81" t="s">
        <v>22</v>
      </c>
      <c r="C15" s="35">
        <f t="shared" si="0"/>
        <v>100</v>
      </c>
      <c r="D15" s="38" t="s">
        <v>32</v>
      </c>
      <c r="E15" s="32">
        <v>1</v>
      </c>
      <c r="F15" s="32">
        <v>50</v>
      </c>
      <c r="G15" s="32">
        <f t="shared" si="1"/>
        <v>50</v>
      </c>
      <c r="H15" s="32" t="s">
        <v>32</v>
      </c>
      <c r="I15" s="32">
        <v>1</v>
      </c>
      <c r="J15" s="32">
        <v>50</v>
      </c>
      <c r="K15" s="32">
        <f t="shared" si="2"/>
        <v>50</v>
      </c>
      <c r="L15" s="77"/>
      <c r="M15" s="40"/>
      <c r="N15" s="72">
        <f t="shared" si="3"/>
        <v>100</v>
      </c>
    </row>
    <row r="16" spans="1:14" ht="42" customHeight="1">
      <c r="A16" s="80" t="s">
        <v>23</v>
      </c>
      <c r="B16" s="81" t="s">
        <v>24</v>
      </c>
      <c r="C16" s="35">
        <f t="shared" si="0"/>
        <v>100</v>
      </c>
      <c r="D16" s="38" t="s">
        <v>32</v>
      </c>
      <c r="E16" s="32">
        <v>1</v>
      </c>
      <c r="F16" s="32">
        <v>50</v>
      </c>
      <c r="G16" s="32">
        <f t="shared" si="1"/>
        <v>50</v>
      </c>
      <c r="H16" s="32" t="s">
        <v>32</v>
      </c>
      <c r="I16" s="32">
        <v>1</v>
      </c>
      <c r="J16" s="32">
        <v>50</v>
      </c>
      <c r="K16" s="32">
        <f t="shared" si="2"/>
        <v>50</v>
      </c>
      <c r="L16" s="77"/>
      <c r="M16" s="40"/>
      <c r="N16" s="72">
        <f t="shared" si="3"/>
        <v>100</v>
      </c>
    </row>
    <row r="17" spans="1:14" ht="36.75" customHeight="1">
      <c r="A17" s="80" t="s">
        <v>36</v>
      </c>
      <c r="B17" s="81" t="s">
        <v>27</v>
      </c>
      <c r="C17" s="35">
        <f t="shared" si="0"/>
        <v>100</v>
      </c>
      <c r="D17" s="38" t="s">
        <v>32</v>
      </c>
      <c r="E17" s="32">
        <v>1</v>
      </c>
      <c r="F17" s="32">
        <v>50</v>
      </c>
      <c r="G17" s="32">
        <f t="shared" si="1"/>
        <v>50</v>
      </c>
      <c r="H17" s="32" t="s">
        <v>32</v>
      </c>
      <c r="I17" s="32">
        <v>1</v>
      </c>
      <c r="J17" s="32">
        <v>50</v>
      </c>
      <c r="K17" s="32">
        <f t="shared" si="2"/>
        <v>50</v>
      </c>
      <c r="L17" s="77"/>
      <c r="M17" s="40"/>
      <c r="N17" s="72">
        <f t="shared" si="3"/>
        <v>100</v>
      </c>
    </row>
    <row r="18" spans="1:14" ht="36.75" customHeight="1">
      <c r="A18" s="80" t="s">
        <v>25</v>
      </c>
      <c r="B18" s="81" t="s">
        <v>26</v>
      </c>
      <c r="C18" s="35">
        <f t="shared" si="0"/>
        <v>50</v>
      </c>
      <c r="D18" s="38" t="s">
        <v>32</v>
      </c>
      <c r="E18" s="32">
        <v>1</v>
      </c>
      <c r="F18" s="32">
        <v>50</v>
      </c>
      <c r="G18" s="32">
        <f t="shared" si="1"/>
        <v>50</v>
      </c>
      <c r="H18" s="32" t="s">
        <v>33</v>
      </c>
      <c r="I18" s="32">
        <v>0</v>
      </c>
      <c r="J18" s="32">
        <v>50</v>
      </c>
      <c r="K18" s="32">
        <f t="shared" si="2"/>
        <v>0</v>
      </c>
      <c r="L18" s="77"/>
      <c r="M18" s="40"/>
      <c r="N18" s="72">
        <f t="shared" si="3"/>
        <v>100</v>
      </c>
    </row>
    <row r="19" spans="1:14" ht="29.25" customHeight="1">
      <c r="A19" s="80" t="s">
        <v>42</v>
      </c>
      <c r="B19" s="81" t="s">
        <v>43</v>
      </c>
      <c r="C19" s="35">
        <f t="shared" si="0"/>
        <v>100</v>
      </c>
      <c r="D19" s="38" t="s">
        <v>32</v>
      </c>
      <c r="E19" s="32">
        <v>1</v>
      </c>
      <c r="F19" s="32">
        <v>50</v>
      </c>
      <c r="G19" s="32">
        <f t="shared" si="1"/>
        <v>50</v>
      </c>
      <c r="H19" s="32" t="s">
        <v>32</v>
      </c>
      <c r="I19" s="32">
        <v>1</v>
      </c>
      <c r="J19" s="32">
        <v>50</v>
      </c>
      <c r="K19" s="32">
        <f t="shared" si="2"/>
        <v>50</v>
      </c>
      <c r="L19" s="77"/>
      <c r="M19" s="40"/>
      <c r="N19" s="72">
        <f t="shared" si="3"/>
        <v>100</v>
      </c>
    </row>
    <row r="20" spans="1:11" ht="21.75" customHeight="1">
      <c r="A20" s="50"/>
      <c r="B20" s="51"/>
      <c r="C20" s="53"/>
      <c r="D20" s="39"/>
      <c r="E20" s="40"/>
      <c r="F20" s="40"/>
      <c r="G20" s="40"/>
      <c r="H20" s="40"/>
      <c r="I20" s="40"/>
      <c r="J20" s="40"/>
      <c r="K20" s="40"/>
    </row>
    <row r="21" spans="1:11" ht="21" customHeight="1">
      <c r="A21" s="50"/>
      <c r="B21" s="51"/>
      <c r="C21" s="53"/>
      <c r="D21" s="39"/>
      <c r="E21" s="40"/>
      <c r="F21" s="40"/>
      <c r="G21" s="40"/>
      <c r="H21" s="40"/>
      <c r="I21" s="40"/>
      <c r="J21" s="40"/>
      <c r="K21" s="40"/>
    </row>
    <row r="22" spans="1:11" ht="24" customHeight="1">
      <c r="A22" s="50"/>
      <c r="B22" s="51"/>
      <c r="C22" s="53"/>
      <c r="D22" s="39"/>
      <c r="E22" s="40"/>
      <c r="F22" s="40"/>
      <c r="G22" s="40"/>
      <c r="H22" s="40"/>
      <c r="I22" s="40"/>
      <c r="J22" s="40"/>
      <c r="K22" s="40"/>
    </row>
    <row r="23" spans="1:11" ht="20.25" customHeight="1">
      <c r="A23" s="50"/>
      <c r="B23" s="51"/>
      <c r="C23" s="53"/>
      <c r="D23" s="39"/>
      <c r="E23" s="40"/>
      <c r="F23" s="40"/>
      <c r="G23" s="40"/>
      <c r="H23" s="40"/>
      <c r="I23" s="40"/>
      <c r="J23" s="40"/>
      <c r="K23" s="40"/>
    </row>
    <row r="24" spans="1:11" ht="15.75" customHeight="1">
      <c r="A24" s="50"/>
      <c r="B24" s="51"/>
      <c r="C24" s="53"/>
      <c r="D24" s="39"/>
      <c r="E24" s="40"/>
      <c r="F24" s="40"/>
      <c r="G24" s="40"/>
      <c r="H24" s="40"/>
      <c r="I24" s="40"/>
      <c r="J24" s="40"/>
      <c r="K24" s="40"/>
    </row>
    <row r="25" spans="1:11" ht="22.5" customHeight="1">
      <c r="A25" s="50"/>
      <c r="B25" s="51"/>
      <c r="C25" s="53"/>
      <c r="D25" s="39"/>
      <c r="E25" s="40"/>
      <c r="F25" s="40"/>
      <c r="G25" s="40"/>
      <c r="H25" s="40"/>
      <c r="I25" s="40"/>
      <c r="J25" s="40"/>
      <c r="K25" s="40"/>
    </row>
    <row r="26" spans="1:11" ht="32.25" customHeight="1">
      <c r="A26" s="50"/>
      <c r="B26" s="51"/>
      <c r="C26" s="53"/>
      <c r="D26" s="39"/>
      <c r="E26" s="40"/>
      <c r="F26" s="40"/>
      <c r="G26" s="40"/>
      <c r="H26" s="40"/>
      <c r="I26" s="40"/>
      <c r="J26" s="40"/>
      <c r="K26" s="40"/>
    </row>
    <row r="27" spans="1:11" ht="21.75" customHeight="1">
      <c r="A27" s="50"/>
      <c r="B27" s="51"/>
      <c r="C27" s="53"/>
      <c r="D27" s="39"/>
      <c r="E27" s="40"/>
      <c r="F27" s="40"/>
      <c r="G27" s="40"/>
      <c r="H27" s="40"/>
      <c r="I27" s="40"/>
      <c r="J27" s="40"/>
      <c r="K27" s="40"/>
    </row>
    <row r="28" spans="1:11" ht="15.75" customHeight="1">
      <c r="A28" s="50"/>
      <c r="B28" s="51"/>
      <c r="C28" s="53"/>
      <c r="D28" s="39"/>
      <c r="E28" s="40"/>
      <c r="F28" s="40"/>
      <c r="G28" s="40"/>
      <c r="H28" s="40"/>
      <c r="I28" s="40"/>
      <c r="J28" s="40"/>
      <c r="K28" s="40"/>
    </row>
    <row r="29" spans="1:11" ht="17.25" customHeight="1">
      <c r="A29" s="50"/>
      <c r="B29" s="51"/>
      <c r="C29" s="53"/>
      <c r="D29" s="39"/>
      <c r="E29" s="40"/>
      <c r="F29" s="40"/>
      <c r="G29" s="40"/>
      <c r="H29" s="40"/>
      <c r="I29" s="40"/>
      <c r="J29" s="40"/>
      <c r="K29" s="40"/>
    </row>
    <row r="30" spans="1:11" ht="22.5" customHeight="1">
      <c r="A30" s="50"/>
      <c r="B30" s="51"/>
      <c r="C30" s="53"/>
      <c r="D30" s="39"/>
      <c r="E30" s="40"/>
      <c r="F30" s="40"/>
      <c r="G30" s="40"/>
      <c r="H30" s="40"/>
      <c r="I30" s="40"/>
      <c r="J30" s="40"/>
      <c r="K30" s="40"/>
    </row>
    <row r="31" spans="1:11" ht="22.5" customHeight="1">
      <c r="A31" s="50"/>
      <c r="B31" s="51"/>
      <c r="C31" s="53"/>
      <c r="D31" s="39"/>
      <c r="E31" s="40"/>
      <c r="F31" s="40"/>
      <c r="G31" s="40"/>
      <c r="H31" s="40"/>
      <c r="I31" s="40"/>
      <c r="J31" s="40"/>
      <c r="K31" s="40"/>
    </row>
    <row r="32" spans="1:11" ht="21.75" customHeight="1">
      <c r="A32" s="50"/>
      <c r="B32" s="51"/>
      <c r="C32" s="53"/>
      <c r="D32" s="39"/>
      <c r="E32" s="40"/>
      <c r="F32" s="40"/>
      <c r="G32" s="40"/>
      <c r="H32" s="40"/>
      <c r="I32" s="40"/>
      <c r="J32" s="40"/>
      <c r="K32" s="40"/>
    </row>
    <row r="33" spans="1:11" ht="21" customHeight="1">
      <c r="A33" s="50"/>
      <c r="B33" s="51"/>
      <c r="C33" s="53"/>
      <c r="D33" s="39"/>
      <c r="E33" s="40"/>
      <c r="F33" s="40"/>
      <c r="G33" s="40"/>
      <c r="H33" s="40"/>
      <c r="I33" s="40"/>
      <c r="J33" s="40"/>
      <c r="K33" s="40"/>
    </row>
    <row r="34" spans="1:11" ht="20.25" customHeight="1">
      <c r="A34" s="50"/>
      <c r="B34" s="51"/>
      <c r="C34" s="53"/>
      <c r="D34" s="39"/>
      <c r="E34" s="40"/>
      <c r="F34" s="40"/>
      <c r="G34" s="40"/>
      <c r="H34" s="40"/>
      <c r="I34" s="40"/>
      <c r="J34" s="40"/>
      <c r="K34" s="40"/>
    </row>
    <row r="35" spans="1:11" ht="22.5" customHeight="1">
      <c r="A35" s="50"/>
      <c r="B35" s="51"/>
      <c r="C35" s="53"/>
      <c r="D35" s="39"/>
      <c r="E35" s="40"/>
      <c r="F35" s="40"/>
      <c r="G35" s="40"/>
      <c r="H35" s="40"/>
      <c r="I35" s="40"/>
      <c r="J35" s="40"/>
      <c r="K35" s="40"/>
    </row>
    <row r="36" spans="1:11" ht="25.5" customHeight="1">
      <c r="A36" s="50"/>
      <c r="B36" s="51"/>
      <c r="C36" s="53"/>
      <c r="D36" s="39"/>
      <c r="E36" s="40"/>
      <c r="F36" s="40"/>
      <c r="G36" s="40"/>
      <c r="H36" s="40"/>
      <c r="I36" s="40"/>
      <c r="J36" s="40"/>
      <c r="K36" s="40"/>
    </row>
    <row r="37" spans="1:11" ht="32.25" customHeight="1">
      <c r="A37" s="50"/>
      <c r="B37" s="51"/>
      <c r="C37" s="53"/>
      <c r="D37" s="39"/>
      <c r="E37" s="40"/>
      <c r="F37" s="40"/>
      <c r="G37" s="40"/>
      <c r="H37" s="40"/>
      <c r="I37" s="40"/>
      <c r="J37" s="40"/>
      <c r="K37" s="40"/>
    </row>
    <row r="38" spans="1:11" ht="30" customHeight="1">
      <c r="A38" s="50"/>
      <c r="B38" s="51"/>
      <c r="C38" s="53"/>
      <c r="D38" s="39"/>
      <c r="E38" s="40"/>
      <c r="F38" s="40"/>
      <c r="G38" s="40"/>
      <c r="H38" s="40"/>
      <c r="I38" s="40"/>
      <c r="J38" s="40"/>
      <c r="K38" s="40"/>
    </row>
    <row r="39" spans="1:11" ht="25.5" customHeight="1">
      <c r="A39" s="50"/>
      <c r="B39" s="51"/>
      <c r="C39" s="53"/>
      <c r="D39" s="39"/>
      <c r="E39" s="40"/>
      <c r="F39" s="40"/>
      <c r="G39" s="40"/>
      <c r="H39" s="40"/>
      <c r="I39" s="40"/>
      <c r="J39" s="40"/>
      <c r="K39" s="40"/>
    </row>
    <row r="40" spans="1:11" ht="25.5" customHeight="1">
      <c r="A40" s="50"/>
      <c r="B40" s="51"/>
      <c r="C40" s="53"/>
      <c r="D40" s="39"/>
      <c r="E40" s="40"/>
      <c r="F40" s="40"/>
      <c r="G40" s="40"/>
      <c r="H40" s="40"/>
      <c r="I40" s="40"/>
      <c r="J40" s="40"/>
      <c r="K40" s="40"/>
    </row>
    <row r="41" spans="1:11" ht="27.75" customHeight="1">
      <c r="A41" s="52"/>
      <c r="B41" s="51"/>
      <c r="C41" s="53"/>
      <c r="D41" s="39"/>
      <c r="E41" s="40"/>
      <c r="F41" s="40"/>
      <c r="G41" s="40"/>
      <c r="H41" s="40"/>
      <c r="I41" s="40"/>
      <c r="J41" s="40"/>
      <c r="K41" s="40"/>
    </row>
    <row r="42" spans="3:11" ht="15">
      <c r="C42" s="53"/>
      <c r="D42" s="39"/>
      <c r="E42" s="40"/>
      <c r="F42" s="40"/>
      <c r="G42" s="40"/>
      <c r="H42" s="40"/>
      <c r="I42" s="40"/>
      <c r="J42" s="40"/>
      <c r="K42" s="40"/>
    </row>
    <row r="43" spans="3:11" ht="15">
      <c r="C43" s="63"/>
      <c r="D43" s="36"/>
      <c r="E43" s="24"/>
      <c r="F43" s="24"/>
      <c r="G43" s="24"/>
      <c r="H43" s="24"/>
      <c r="I43" s="24"/>
      <c r="J43" s="24"/>
      <c r="K43" s="24"/>
    </row>
  </sheetData>
  <sheetProtection/>
  <mergeCells count="7">
    <mergeCell ref="L2:M2"/>
    <mergeCell ref="H2:K2"/>
    <mergeCell ref="D2:G2"/>
    <mergeCell ref="A1:B1"/>
    <mergeCell ref="C2:C3"/>
    <mergeCell ref="B2:B3"/>
    <mergeCell ref="A2:A3"/>
  </mergeCells>
  <printOptions/>
  <pageMargins left="0.1968503937007874" right="0.2362204724409449" top="0.31496062992125984" bottom="0.7480314960629921" header="0.31496062992125984" footer="0.3149606299212598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H38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L20" sqref="L20"/>
      <selection pane="topRight" activeCell="L20" sqref="L20"/>
      <selection pane="bottomLeft" activeCell="L20" sqref="L20"/>
      <selection pane="bottomRight" activeCell="C10" sqref="C10"/>
    </sheetView>
  </sheetViews>
  <sheetFormatPr defaultColWidth="9.140625" defaultRowHeight="15"/>
  <cols>
    <col min="1" max="1" width="5.421875" style="0" customWidth="1"/>
    <col min="2" max="2" width="26.28125" style="4" customWidth="1"/>
    <col min="3" max="6" width="7.7109375" style="61" customWidth="1"/>
    <col min="7" max="7" width="6.8515625" style="33" customWidth="1"/>
    <col min="8" max="8" width="7.00390625" style="0" customWidth="1"/>
    <col min="9" max="9" width="7.7109375" style="0" customWidth="1"/>
    <col min="10" max="10" width="8.8515625" style="0" customWidth="1"/>
    <col min="11" max="11" width="7.140625" style="0" customWidth="1"/>
    <col min="12" max="12" width="6.421875" style="0" customWidth="1"/>
    <col min="13" max="13" width="7.28125" style="0" customWidth="1"/>
    <col min="14" max="14" width="7.421875" style="0" customWidth="1"/>
    <col min="15" max="15" width="7.00390625" style="0" customWidth="1"/>
    <col min="16" max="16" width="6.00390625" style="0" customWidth="1"/>
    <col min="17" max="17" width="7.57421875" style="0" customWidth="1"/>
    <col min="18" max="18" width="7.8515625" style="0" customWidth="1"/>
    <col min="19" max="19" width="6.140625" style="0" customWidth="1"/>
    <col min="20" max="22" width="6.00390625" style="0" customWidth="1"/>
    <col min="23" max="23" width="7.140625" style="0" customWidth="1"/>
    <col min="24" max="24" width="7.00390625" style="0" customWidth="1"/>
    <col min="25" max="29" width="8.8515625" style="0" customWidth="1"/>
    <col min="30" max="30" width="7.140625" style="0" customWidth="1"/>
    <col min="31" max="31" width="6.00390625" style="0" customWidth="1"/>
    <col min="32" max="32" width="6.57421875" style="0" customWidth="1"/>
  </cols>
  <sheetData>
    <row r="1" spans="1:11" s="7" customFormat="1" ht="24" customHeight="1">
      <c r="A1" s="131" t="s">
        <v>61</v>
      </c>
      <c r="B1" s="131"/>
      <c r="C1" s="132"/>
      <c r="D1" s="132"/>
      <c r="E1" s="132"/>
      <c r="F1" s="132"/>
      <c r="G1" s="132"/>
      <c r="H1" s="132"/>
      <c r="I1" s="132"/>
      <c r="J1" s="132"/>
      <c r="K1" s="132"/>
    </row>
    <row r="2" spans="1:33" s="7" customFormat="1" ht="102" customHeight="1">
      <c r="A2" s="100" t="s">
        <v>0</v>
      </c>
      <c r="B2" s="100" t="s">
        <v>3</v>
      </c>
      <c r="C2" s="101" t="s">
        <v>6</v>
      </c>
      <c r="D2" s="134" t="s">
        <v>62</v>
      </c>
      <c r="E2" s="135"/>
      <c r="F2" s="136"/>
      <c r="G2" s="137" t="s">
        <v>63</v>
      </c>
      <c r="H2" s="138"/>
      <c r="I2" s="138"/>
      <c r="J2" s="139"/>
      <c r="K2" s="128" t="s">
        <v>64</v>
      </c>
      <c r="L2" s="129"/>
      <c r="M2" s="129"/>
      <c r="N2" s="130"/>
      <c r="O2" s="125" t="s">
        <v>65</v>
      </c>
      <c r="P2" s="126"/>
      <c r="Q2" s="126"/>
      <c r="R2" s="127"/>
      <c r="S2" s="128" t="s">
        <v>66</v>
      </c>
      <c r="T2" s="129"/>
      <c r="U2" s="130"/>
      <c r="V2" s="125" t="s">
        <v>67</v>
      </c>
      <c r="W2" s="126"/>
      <c r="X2" s="126"/>
      <c r="Y2" s="127"/>
      <c r="Z2" s="125" t="s">
        <v>68</v>
      </c>
      <c r="AA2" s="126"/>
      <c r="AB2" s="126"/>
      <c r="AC2" s="127"/>
      <c r="AD2" s="125" t="s">
        <v>69</v>
      </c>
      <c r="AE2" s="126"/>
      <c r="AF2" s="126"/>
      <c r="AG2" s="127"/>
    </row>
    <row r="3" spans="1:33" s="11" customFormat="1" ht="31.5" customHeight="1">
      <c r="A3" s="133"/>
      <c r="B3" s="133"/>
      <c r="C3" s="102"/>
      <c r="D3" s="9" t="s">
        <v>2</v>
      </c>
      <c r="E3" s="9" t="s">
        <v>28</v>
      </c>
      <c r="F3" s="9" t="s">
        <v>29</v>
      </c>
      <c r="G3" s="8" t="s">
        <v>5</v>
      </c>
      <c r="H3" s="9" t="s">
        <v>2</v>
      </c>
      <c r="I3" s="9" t="s">
        <v>28</v>
      </c>
      <c r="J3" s="9" t="s">
        <v>29</v>
      </c>
      <c r="K3" s="8" t="s">
        <v>5</v>
      </c>
      <c r="L3" s="9" t="s">
        <v>2</v>
      </c>
      <c r="M3" s="9" t="s">
        <v>28</v>
      </c>
      <c r="N3" s="9" t="s">
        <v>29</v>
      </c>
      <c r="O3" s="8" t="s">
        <v>5</v>
      </c>
      <c r="P3" s="9" t="s">
        <v>2</v>
      </c>
      <c r="Q3" s="9" t="s">
        <v>28</v>
      </c>
      <c r="R3" s="9" t="s">
        <v>29</v>
      </c>
      <c r="S3" s="9" t="s">
        <v>2</v>
      </c>
      <c r="T3" s="9" t="s">
        <v>28</v>
      </c>
      <c r="U3" s="9" t="s">
        <v>29</v>
      </c>
      <c r="V3" s="8" t="s">
        <v>5</v>
      </c>
      <c r="W3" s="9" t="s">
        <v>2</v>
      </c>
      <c r="X3" s="9" t="s">
        <v>28</v>
      </c>
      <c r="Y3" s="9" t="s">
        <v>29</v>
      </c>
      <c r="Z3" s="8" t="s">
        <v>5</v>
      </c>
      <c r="AA3" s="9" t="s">
        <v>2</v>
      </c>
      <c r="AB3" s="9" t="s">
        <v>28</v>
      </c>
      <c r="AC3" s="9" t="s">
        <v>29</v>
      </c>
      <c r="AD3" s="8" t="s">
        <v>5</v>
      </c>
      <c r="AE3" s="9" t="s">
        <v>2</v>
      </c>
      <c r="AF3" s="9" t="s">
        <v>28</v>
      </c>
      <c r="AG3" s="9" t="s">
        <v>29</v>
      </c>
    </row>
    <row r="4" spans="1:29" s="6" customFormat="1" ht="12.75" customHeight="1">
      <c r="A4" s="5"/>
      <c r="B4" s="5"/>
      <c r="C4" s="34"/>
      <c r="D4" s="57"/>
      <c r="E4" s="57"/>
      <c r="F4" s="57"/>
      <c r="G4" s="57"/>
      <c r="V4" s="70"/>
      <c r="Z4" s="70"/>
      <c r="AA4" s="70"/>
      <c r="AB4" s="70"/>
      <c r="AC4" s="70"/>
    </row>
    <row r="5" spans="1:34" ht="23.25" customHeight="1">
      <c r="A5" s="80" t="s">
        <v>7</v>
      </c>
      <c r="B5" s="81" t="s">
        <v>8</v>
      </c>
      <c r="C5" s="35">
        <f>F5+J5+N5+R5+U5+Y5+AC5+AG5</f>
        <v>45</v>
      </c>
      <c r="D5" s="38">
        <v>1</v>
      </c>
      <c r="E5" s="38">
        <v>10</v>
      </c>
      <c r="F5" s="38">
        <f>E5*D5</f>
        <v>10</v>
      </c>
      <c r="G5" s="38" t="s">
        <v>32</v>
      </c>
      <c r="H5" s="32">
        <v>1</v>
      </c>
      <c r="I5" s="32">
        <v>15</v>
      </c>
      <c r="J5" s="32">
        <f aca="true" t="shared" si="0" ref="J5:J19">H5*I5</f>
        <v>15</v>
      </c>
      <c r="K5" s="32">
        <v>0</v>
      </c>
      <c r="L5" s="32">
        <v>0</v>
      </c>
      <c r="M5" s="32">
        <v>15</v>
      </c>
      <c r="N5" s="32">
        <f>M5*L5</f>
        <v>0</v>
      </c>
      <c r="O5" s="32" t="s">
        <v>32</v>
      </c>
      <c r="P5" s="32">
        <v>1</v>
      </c>
      <c r="Q5" s="32">
        <v>10</v>
      </c>
      <c r="R5" s="32">
        <f>Q5*P5</f>
        <v>10</v>
      </c>
      <c r="S5" s="32">
        <v>1</v>
      </c>
      <c r="T5" s="32">
        <v>10</v>
      </c>
      <c r="U5" s="32">
        <f>S5*T5</f>
        <v>10</v>
      </c>
      <c r="V5" s="32" t="s">
        <v>33</v>
      </c>
      <c r="W5" s="32">
        <v>0</v>
      </c>
      <c r="X5" s="32">
        <v>10</v>
      </c>
      <c r="Y5" s="32">
        <f>X5*W5</f>
        <v>0</v>
      </c>
      <c r="Z5" s="32">
        <v>0.233</v>
      </c>
      <c r="AA5" s="32">
        <v>0</v>
      </c>
      <c r="AB5" s="32">
        <v>10</v>
      </c>
      <c r="AC5" s="32">
        <f>AB5*AA5</f>
        <v>0</v>
      </c>
      <c r="AD5" s="74">
        <v>81.818</v>
      </c>
      <c r="AE5" s="74">
        <v>0</v>
      </c>
      <c r="AF5" s="89">
        <v>20</v>
      </c>
      <c r="AG5" s="75">
        <f>AE5*AF5</f>
        <v>0</v>
      </c>
      <c r="AH5" s="72">
        <f>AF5+AB5+X5+T5+Q5+M5+I5+E5</f>
        <v>100</v>
      </c>
    </row>
    <row r="6" spans="1:34" ht="39" customHeight="1">
      <c r="A6" s="82" t="s">
        <v>38</v>
      </c>
      <c r="B6" s="81" t="s">
        <v>9</v>
      </c>
      <c r="C6" s="35">
        <f aca="true" t="shared" si="1" ref="C6:C11">F6+J6+N6+R6+U6+AC6+AG6</f>
        <v>83.333</v>
      </c>
      <c r="D6" s="38">
        <v>1</v>
      </c>
      <c r="E6" s="38">
        <v>11.111</v>
      </c>
      <c r="F6" s="38">
        <f aca="true" t="shared" si="2" ref="F6:F19">E6*D6</f>
        <v>11.111</v>
      </c>
      <c r="G6" s="38" t="s">
        <v>32</v>
      </c>
      <c r="H6" s="32">
        <v>1</v>
      </c>
      <c r="I6" s="32">
        <v>16.667</v>
      </c>
      <c r="J6" s="32">
        <f t="shared" si="0"/>
        <v>16.667</v>
      </c>
      <c r="K6" s="32">
        <v>-400</v>
      </c>
      <c r="L6" s="32">
        <v>0</v>
      </c>
      <c r="M6" s="32">
        <v>16.667</v>
      </c>
      <c r="N6" s="32">
        <f aca="true" t="shared" si="3" ref="N6:N19">M6*L6</f>
        <v>0</v>
      </c>
      <c r="O6" s="32" t="s">
        <v>32</v>
      </c>
      <c r="P6" s="32">
        <v>1</v>
      </c>
      <c r="Q6" s="32">
        <v>11.111</v>
      </c>
      <c r="R6" s="32">
        <f aca="true" t="shared" si="4" ref="R6:R19">Q6*P6</f>
        <v>11.111</v>
      </c>
      <c r="S6" s="32">
        <v>1</v>
      </c>
      <c r="T6" s="32">
        <v>11.111</v>
      </c>
      <c r="U6" s="32">
        <f aca="true" t="shared" si="5" ref="U6:U19">S6*T6</f>
        <v>11.111</v>
      </c>
      <c r="V6" s="32" t="s">
        <v>31</v>
      </c>
      <c r="W6" s="32" t="s">
        <v>31</v>
      </c>
      <c r="X6" s="32" t="s">
        <v>31</v>
      </c>
      <c r="Y6" s="32" t="s">
        <v>31</v>
      </c>
      <c r="Z6" s="85">
        <v>-0.456</v>
      </c>
      <c r="AA6" s="85">
        <v>1</v>
      </c>
      <c r="AB6" s="85">
        <v>11.111</v>
      </c>
      <c r="AC6" s="32">
        <f aca="true" t="shared" si="6" ref="AC6:AC19">AB6*AA6</f>
        <v>11.111</v>
      </c>
      <c r="AD6" s="74">
        <v>100</v>
      </c>
      <c r="AE6" s="74">
        <v>1</v>
      </c>
      <c r="AF6" s="89">
        <v>22.222</v>
      </c>
      <c r="AG6" s="75">
        <f aca="true" t="shared" si="7" ref="AG6:AG16">AE6*AF6</f>
        <v>22.222</v>
      </c>
      <c r="AH6" s="72">
        <f>AF6+AB6+T6+Q6+M6+I6+E6</f>
        <v>100.00000000000001</v>
      </c>
    </row>
    <row r="7" spans="1:34" ht="42" customHeight="1">
      <c r="A7" s="82" t="s">
        <v>39</v>
      </c>
      <c r="B7" s="81" t="s">
        <v>10</v>
      </c>
      <c r="C7" s="35">
        <f t="shared" si="1"/>
        <v>66.666</v>
      </c>
      <c r="D7" s="38">
        <v>1</v>
      </c>
      <c r="E7" s="38">
        <v>11.111</v>
      </c>
      <c r="F7" s="38">
        <f t="shared" si="2"/>
        <v>11.111</v>
      </c>
      <c r="G7" s="73" t="s">
        <v>33</v>
      </c>
      <c r="H7" s="73">
        <v>0</v>
      </c>
      <c r="I7" s="73">
        <v>16.667</v>
      </c>
      <c r="J7" s="32">
        <f t="shared" si="0"/>
        <v>0</v>
      </c>
      <c r="K7" s="73">
        <v>-66.667</v>
      </c>
      <c r="L7" s="73">
        <v>0</v>
      </c>
      <c r="M7" s="73">
        <v>16.667</v>
      </c>
      <c r="N7" s="32">
        <f t="shared" si="3"/>
        <v>0</v>
      </c>
      <c r="O7" s="73" t="s">
        <v>32</v>
      </c>
      <c r="P7" s="73">
        <v>1</v>
      </c>
      <c r="Q7" s="73">
        <v>11.111</v>
      </c>
      <c r="R7" s="32">
        <f t="shared" si="4"/>
        <v>11.111</v>
      </c>
      <c r="S7" s="32">
        <v>1</v>
      </c>
      <c r="T7" s="73">
        <v>11.111</v>
      </c>
      <c r="U7" s="32">
        <f t="shared" si="5"/>
        <v>11.111</v>
      </c>
      <c r="V7" s="32" t="s">
        <v>31</v>
      </c>
      <c r="W7" s="32" t="s">
        <v>31</v>
      </c>
      <c r="X7" s="32" t="s">
        <v>31</v>
      </c>
      <c r="Y7" s="32" t="s">
        <v>31</v>
      </c>
      <c r="Z7" s="86">
        <v>0.015</v>
      </c>
      <c r="AA7" s="86">
        <v>1</v>
      </c>
      <c r="AB7" s="86">
        <v>11.111</v>
      </c>
      <c r="AC7" s="32">
        <f t="shared" si="6"/>
        <v>11.111</v>
      </c>
      <c r="AD7" s="74">
        <v>100</v>
      </c>
      <c r="AE7" s="74">
        <v>1</v>
      </c>
      <c r="AF7" s="89">
        <v>22.222</v>
      </c>
      <c r="AG7" s="75">
        <f t="shared" si="7"/>
        <v>22.222</v>
      </c>
      <c r="AH7" s="72">
        <f aca="true" t="shared" si="8" ref="AH7:AH19">AF7+AB7+T7+Q7+M7+I7+E7</f>
        <v>100.00000000000001</v>
      </c>
    </row>
    <row r="8" spans="1:34" ht="43.5" customHeight="1">
      <c r="A8" s="82" t="s">
        <v>40</v>
      </c>
      <c r="B8" s="81" t="s">
        <v>11</v>
      </c>
      <c r="C8" s="35">
        <f t="shared" si="1"/>
        <v>27.778000000000002</v>
      </c>
      <c r="D8" s="38">
        <v>0</v>
      </c>
      <c r="E8" s="38">
        <v>11.111</v>
      </c>
      <c r="F8" s="38">
        <f t="shared" si="2"/>
        <v>0</v>
      </c>
      <c r="G8" s="38" t="s">
        <v>32</v>
      </c>
      <c r="H8" s="32">
        <v>1</v>
      </c>
      <c r="I8" s="32">
        <v>16.667</v>
      </c>
      <c r="J8" s="32">
        <f t="shared" si="0"/>
        <v>16.667</v>
      </c>
      <c r="K8" s="32">
        <v>-400</v>
      </c>
      <c r="L8" s="32">
        <v>0</v>
      </c>
      <c r="M8" s="32">
        <v>16.667</v>
      </c>
      <c r="N8" s="32">
        <f t="shared" si="3"/>
        <v>0</v>
      </c>
      <c r="O8" s="32" t="s">
        <v>32</v>
      </c>
      <c r="P8" s="32">
        <v>1</v>
      </c>
      <c r="Q8" s="32">
        <v>11.111</v>
      </c>
      <c r="R8" s="32">
        <f t="shared" si="4"/>
        <v>11.111</v>
      </c>
      <c r="S8" s="32">
        <v>0</v>
      </c>
      <c r="T8" s="32">
        <v>11.111</v>
      </c>
      <c r="U8" s="32">
        <f t="shared" si="5"/>
        <v>0</v>
      </c>
      <c r="V8" s="32" t="s">
        <v>31</v>
      </c>
      <c r="W8" s="32" t="s">
        <v>31</v>
      </c>
      <c r="X8" s="32" t="s">
        <v>31</v>
      </c>
      <c r="Y8" s="32" t="s">
        <v>31</v>
      </c>
      <c r="Z8" s="85">
        <v>0.364</v>
      </c>
      <c r="AA8" s="85">
        <v>0</v>
      </c>
      <c r="AB8" s="85">
        <v>11.111</v>
      </c>
      <c r="AC8" s="32">
        <f t="shared" si="6"/>
        <v>0</v>
      </c>
      <c r="AD8" s="74">
        <v>0</v>
      </c>
      <c r="AE8" s="74">
        <v>0</v>
      </c>
      <c r="AF8" s="89">
        <v>22.222</v>
      </c>
      <c r="AG8" s="75">
        <f t="shared" si="7"/>
        <v>0</v>
      </c>
      <c r="AH8" s="72">
        <f t="shared" si="8"/>
        <v>100.00000000000001</v>
      </c>
    </row>
    <row r="9" spans="1:34" ht="39.75" customHeight="1">
      <c r="A9" s="82" t="s">
        <v>41</v>
      </c>
      <c r="B9" s="81" t="s">
        <v>12</v>
      </c>
      <c r="C9" s="35">
        <f t="shared" si="1"/>
        <v>65.87776200000002</v>
      </c>
      <c r="D9" s="38">
        <v>0</v>
      </c>
      <c r="E9" s="38">
        <v>11.111</v>
      </c>
      <c r="F9" s="38">
        <f t="shared" si="2"/>
        <v>0</v>
      </c>
      <c r="G9" s="38" t="s">
        <v>32</v>
      </c>
      <c r="H9" s="32">
        <v>1</v>
      </c>
      <c r="I9" s="32">
        <v>16.667</v>
      </c>
      <c r="J9" s="32">
        <f t="shared" si="0"/>
        <v>16.667</v>
      </c>
      <c r="K9" s="32">
        <v>14.286</v>
      </c>
      <c r="L9" s="32">
        <v>0.286</v>
      </c>
      <c r="M9" s="32">
        <v>16.667</v>
      </c>
      <c r="N9" s="32">
        <f t="shared" si="3"/>
        <v>4.766762</v>
      </c>
      <c r="O9" s="32" t="s">
        <v>32</v>
      </c>
      <c r="P9" s="32">
        <v>1</v>
      </c>
      <c r="Q9" s="32">
        <v>11.111</v>
      </c>
      <c r="R9" s="32">
        <f t="shared" si="4"/>
        <v>11.111</v>
      </c>
      <c r="S9" s="32">
        <v>1</v>
      </c>
      <c r="T9" s="32">
        <v>11.111</v>
      </c>
      <c r="U9" s="32">
        <f t="shared" si="5"/>
        <v>11.111</v>
      </c>
      <c r="V9" s="32" t="s">
        <v>31</v>
      </c>
      <c r="W9" s="32" t="s">
        <v>31</v>
      </c>
      <c r="X9" s="32" t="s">
        <v>31</v>
      </c>
      <c r="Y9" s="32" t="s">
        <v>31</v>
      </c>
      <c r="Z9" s="85">
        <v>0.727</v>
      </c>
      <c r="AA9" s="85">
        <v>0</v>
      </c>
      <c r="AB9" s="85">
        <v>11.111</v>
      </c>
      <c r="AC9" s="32">
        <f t="shared" si="6"/>
        <v>0</v>
      </c>
      <c r="AD9" s="74">
        <v>100</v>
      </c>
      <c r="AE9" s="74">
        <v>1</v>
      </c>
      <c r="AF9" s="89">
        <v>22.222</v>
      </c>
      <c r="AG9" s="75">
        <f t="shared" si="7"/>
        <v>22.222</v>
      </c>
      <c r="AH9" s="72">
        <f t="shared" si="8"/>
        <v>100.00000000000001</v>
      </c>
    </row>
    <row r="10" spans="1:34" ht="32.25" customHeight="1">
      <c r="A10" s="80" t="s">
        <v>13</v>
      </c>
      <c r="B10" s="81" t="s">
        <v>34</v>
      </c>
      <c r="C10" s="35">
        <f t="shared" si="1"/>
        <v>100.00000000000003</v>
      </c>
      <c r="D10" s="38">
        <v>1</v>
      </c>
      <c r="E10" s="38">
        <v>11.111</v>
      </c>
      <c r="F10" s="38">
        <f t="shared" si="2"/>
        <v>11.111</v>
      </c>
      <c r="G10" s="38" t="s">
        <v>32</v>
      </c>
      <c r="H10" s="32">
        <v>1</v>
      </c>
      <c r="I10" s="32">
        <v>16.667</v>
      </c>
      <c r="J10" s="32">
        <f t="shared" si="0"/>
        <v>16.667</v>
      </c>
      <c r="K10" s="32">
        <v>76.923</v>
      </c>
      <c r="L10" s="32">
        <v>1</v>
      </c>
      <c r="M10" s="32">
        <v>16.667</v>
      </c>
      <c r="N10" s="32">
        <f t="shared" si="3"/>
        <v>16.667</v>
      </c>
      <c r="O10" s="32" t="s">
        <v>32</v>
      </c>
      <c r="P10" s="32">
        <v>1</v>
      </c>
      <c r="Q10" s="32">
        <v>11.111</v>
      </c>
      <c r="R10" s="32">
        <f t="shared" si="4"/>
        <v>11.111</v>
      </c>
      <c r="S10" s="32">
        <v>1</v>
      </c>
      <c r="T10" s="32">
        <v>11.111</v>
      </c>
      <c r="U10" s="32">
        <f t="shared" si="5"/>
        <v>11.111</v>
      </c>
      <c r="V10" s="32" t="s">
        <v>31</v>
      </c>
      <c r="W10" s="32" t="s">
        <v>31</v>
      </c>
      <c r="X10" s="32" t="s">
        <v>31</v>
      </c>
      <c r="Y10" s="32" t="s">
        <v>31</v>
      </c>
      <c r="Z10" s="32">
        <v>0.015</v>
      </c>
      <c r="AA10" s="32">
        <v>1</v>
      </c>
      <c r="AB10" s="32">
        <v>11.111</v>
      </c>
      <c r="AC10" s="32">
        <f t="shared" si="6"/>
        <v>11.111</v>
      </c>
      <c r="AD10" s="74">
        <v>100</v>
      </c>
      <c r="AE10" s="74">
        <v>1</v>
      </c>
      <c r="AF10" s="89">
        <v>22.222</v>
      </c>
      <c r="AG10" s="75">
        <f t="shared" si="7"/>
        <v>22.222</v>
      </c>
      <c r="AH10" s="72">
        <f t="shared" si="8"/>
        <v>100.00000000000001</v>
      </c>
    </row>
    <row r="11" spans="1:34" ht="36.75" customHeight="1">
      <c r="A11" s="80" t="s">
        <v>14</v>
      </c>
      <c r="B11" s="81" t="s">
        <v>15</v>
      </c>
      <c r="C11" s="35">
        <f t="shared" si="1"/>
        <v>66.67188900000002</v>
      </c>
      <c r="D11" s="38">
        <v>1</v>
      </c>
      <c r="E11" s="38">
        <v>11.111</v>
      </c>
      <c r="F11" s="38">
        <f t="shared" si="2"/>
        <v>11.111</v>
      </c>
      <c r="G11" s="38" t="s">
        <v>33</v>
      </c>
      <c r="H11" s="32">
        <v>0</v>
      </c>
      <c r="I11" s="32">
        <v>16.667</v>
      </c>
      <c r="J11" s="32">
        <f t="shared" si="0"/>
        <v>0</v>
      </c>
      <c r="K11" s="32">
        <v>33.333</v>
      </c>
      <c r="L11" s="32">
        <v>0.667</v>
      </c>
      <c r="M11" s="32">
        <v>16.667</v>
      </c>
      <c r="N11" s="32">
        <f t="shared" si="3"/>
        <v>11.116889000000002</v>
      </c>
      <c r="O11" s="32" t="s">
        <v>32</v>
      </c>
      <c r="P11" s="32">
        <v>1</v>
      </c>
      <c r="Q11" s="32">
        <v>11.111</v>
      </c>
      <c r="R11" s="32">
        <f t="shared" si="4"/>
        <v>11.111</v>
      </c>
      <c r="S11" s="32">
        <v>1</v>
      </c>
      <c r="T11" s="32">
        <v>11.111</v>
      </c>
      <c r="U11" s="32">
        <f t="shared" si="5"/>
        <v>11.111</v>
      </c>
      <c r="V11" s="32" t="s">
        <v>31</v>
      </c>
      <c r="W11" s="32" t="s">
        <v>31</v>
      </c>
      <c r="X11" s="32" t="s">
        <v>31</v>
      </c>
      <c r="Y11" s="32" t="s">
        <v>31</v>
      </c>
      <c r="Z11" s="32">
        <v>0.365</v>
      </c>
      <c r="AA11" s="32">
        <v>0</v>
      </c>
      <c r="AB11" s="32">
        <v>11.111</v>
      </c>
      <c r="AC11" s="32">
        <f t="shared" si="6"/>
        <v>0</v>
      </c>
      <c r="AD11" s="90">
        <v>100</v>
      </c>
      <c r="AE11" s="90">
        <v>1</v>
      </c>
      <c r="AF11" s="89">
        <v>22.222</v>
      </c>
      <c r="AG11" s="75">
        <f t="shared" si="7"/>
        <v>22.222</v>
      </c>
      <c r="AH11" s="72">
        <f t="shared" si="8"/>
        <v>100.00000000000001</v>
      </c>
    </row>
    <row r="12" spans="1:34" ht="39" customHeight="1">
      <c r="A12" s="80" t="s">
        <v>16</v>
      </c>
      <c r="B12" s="81" t="s">
        <v>35</v>
      </c>
      <c r="C12" s="35">
        <f>F12+J12+N12+R12+U12+Y12+AC12+AG12</f>
        <v>70</v>
      </c>
      <c r="D12" s="38">
        <v>1</v>
      </c>
      <c r="E12" s="38">
        <v>10</v>
      </c>
      <c r="F12" s="38">
        <f t="shared" si="2"/>
        <v>10</v>
      </c>
      <c r="G12" s="38" t="s">
        <v>32</v>
      </c>
      <c r="H12" s="32">
        <v>1</v>
      </c>
      <c r="I12" s="32">
        <v>15</v>
      </c>
      <c r="J12" s="32">
        <f t="shared" si="0"/>
        <v>15</v>
      </c>
      <c r="K12" s="32">
        <v>78.571</v>
      </c>
      <c r="L12" s="32">
        <v>1</v>
      </c>
      <c r="M12" s="32">
        <v>15</v>
      </c>
      <c r="N12" s="32">
        <f t="shared" si="3"/>
        <v>15</v>
      </c>
      <c r="O12" s="32" t="s">
        <v>32</v>
      </c>
      <c r="P12" s="32">
        <v>1</v>
      </c>
      <c r="Q12" s="32">
        <v>10</v>
      </c>
      <c r="R12" s="32">
        <f t="shared" si="4"/>
        <v>10</v>
      </c>
      <c r="S12" s="32">
        <v>1</v>
      </c>
      <c r="T12" s="32">
        <v>10</v>
      </c>
      <c r="U12" s="32">
        <f t="shared" si="5"/>
        <v>10</v>
      </c>
      <c r="V12" s="32" t="s">
        <v>32</v>
      </c>
      <c r="W12" s="32">
        <v>1</v>
      </c>
      <c r="X12" s="32">
        <v>10</v>
      </c>
      <c r="Y12" s="32">
        <f>W12*X12</f>
        <v>10</v>
      </c>
      <c r="Z12" s="32">
        <v>0.316</v>
      </c>
      <c r="AA12" s="32">
        <v>0</v>
      </c>
      <c r="AB12" s="32">
        <v>10</v>
      </c>
      <c r="AC12" s="32">
        <f t="shared" si="6"/>
        <v>0</v>
      </c>
      <c r="AD12" s="74">
        <v>66.667</v>
      </c>
      <c r="AE12" s="74">
        <v>0</v>
      </c>
      <c r="AF12" s="89">
        <v>20</v>
      </c>
      <c r="AG12" s="75">
        <f t="shared" si="7"/>
        <v>0</v>
      </c>
      <c r="AH12" s="72">
        <f>AF12+AB12+X12+T12+Q12+M12+I12+E12</f>
        <v>100</v>
      </c>
    </row>
    <row r="13" spans="1:34" ht="25.5" customHeight="1">
      <c r="A13" s="80" t="s">
        <v>17</v>
      </c>
      <c r="B13" s="81" t="s">
        <v>18</v>
      </c>
      <c r="C13" s="35">
        <f>F13+J13+N13+R13+U13+Y13+AC13+AG13</f>
        <v>70</v>
      </c>
      <c r="D13" s="38">
        <v>1</v>
      </c>
      <c r="E13" s="38">
        <v>10</v>
      </c>
      <c r="F13" s="38">
        <f t="shared" si="2"/>
        <v>10</v>
      </c>
      <c r="G13" s="38" t="s">
        <v>32</v>
      </c>
      <c r="H13" s="32">
        <v>1</v>
      </c>
      <c r="I13" s="32">
        <v>15</v>
      </c>
      <c r="J13" s="32">
        <f t="shared" si="0"/>
        <v>15</v>
      </c>
      <c r="K13" s="32">
        <v>75</v>
      </c>
      <c r="L13" s="32">
        <v>1</v>
      </c>
      <c r="M13" s="32">
        <v>15</v>
      </c>
      <c r="N13" s="32">
        <f t="shared" si="3"/>
        <v>15</v>
      </c>
      <c r="O13" s="32" t="s">
        <v>32</v>
      </c>
      <c r="P13" s="32">
        <v>1</v>
      </c>
      <c r="Q13" s="32">
        <v>10</v>
      </c>
      <c r="R13" s="32">
        <f t="shared" si="4"/>
        <v>10</v>
      </c>
      <c r="S13" s="32">
        <v>1</v>
      </c>
      <c r="T13" s="32">
        <v>10</v>
      </c>
      <c r="U13" s="32">
        <f t="shared" si="5"/>
        <v>10</v>
      </c>
      <c r="V13" s="32" t="s">
        <v>32</v>
      </c>
      <c r="W13" s="32">
        <v>1</v>
      </c>
      <c r="X13" s="32">
        <v>10</v>
      </c>
      <c r="Y13" s="32">
        <f>W13*X13</f>
        <v>10</v>
      </c>
      <c r="Z13" s="32">
        <v>0.17</v>
      </c>
      <c r="AA13" s="32">
        <v>0</v>
      </c>
      <c r="AB13" s="32">
        <v>10</v>
      </c>
      <c r="AC13" s="32">
        <f t="shared" si="6"/>
        <v>0</v>
      </c>
      <c r="AD13" s="74">
        <v>70.455</v>
      </c>
      <c r="AE13" s="74">
        <v>0</v>
      </c>
      <c r="AF13" s="89">
        <v>20</v>
      </c>
      <c r="AG13" s="75">
        <f t="shared" si="7"/>
        <v>0</v>
      </c>
      <c r="AH13" s="72">
        <f>AF13+AB13+X13+T13+Q13+M13+I13+E13</f>
        <v>100</v>
      </c>
    </row>
    <row r="14" spans="1:34" ht="28.5" customHeight="1">
      <c r="A14" s="80" t="s">
        <v>19</v>
      </c>
      <c r="B14" s="81" t="s">
        <v>20</v>
      </c>
      <c r="C14" s="35">
        <f>F14+J14+N14+R14+U14+Y14+AC14+AG14</f>
        <v>60</v>
      </c>
      <c r="D14" s="38">
        <v>1</v>
      </c>
      <c r="E14" s="38">
        <v>10</v>
      </c>
      <c r="F14" s="38">
        <f t="shared" si="2"/>
        <v>10</v>
      </c>
      <c r="G14" s="38" t="s">
        <v>33</v>
      </c>
      <c r="H14" s="32">
        <v>0</v>
      </c>
      <c r="I14" s="32">
        <v>15</v>
      </c>
      <c r="J14" s="32">
        <f t="shared" si="0"/>
        <v>0</v>
      </c>
      <c r="K14" s="32">
        <v>-300</v>
      </c>
      <c r="L14" s="32">
        <v>0</v>
      </c>
      <c r="M14" s="32">
        <v>15</v>
      </c>
      <c r="N14" s="32">
        <f t="shared" si="3"/>
        <v>0</v>
      </c>
      <c r="O14" s="32" t="s">
        <v>32</v>
      </c>
      <c r="P14" s="32">
        <v>1</v>
      </c>
      <c r="Q14" s="32">
        <v>10</v>
      </c>
      <c r="R14" s="32">
        <f t="shared" si="4"/>
        <v>10</v>
      </c>
      <c r="S14" s="32">
        <v>1</v>
      </c>
      <c r="T14" s="32">
        <v>10</v>
      </c>
      <c r="U14" s="32">
        <f t="shared" si="5"/>
        <v>10</v>
      </c>
      <c r="V14" s="32" t="s">
        <v>32</v>
      </c>
      <c r="W14" s="32">
        <v>1</v>
      </c>
      <c r="X14" s="32">
        <v>10</v>
      </c>
      <c r="Y14" s="32">
        <f>W14*X14</f>
        <v>10</v>
      </c>
      <c r="Z14" s="32">
        <v>0.227</v>
      </c>
      <c r="AA14" s="32">
        <v>0</v>
      </c>
      <c r="AB14" s="32">
        <v>10</v>
      </c>
      <c r="AC14" s="32">
        <f t="shared" si="6"/>
        <v>0</v>
      </c>
      <c r="AD14" s="74">
        <v>100</v>
      </c>
      <c r="AE14" s="74">
        <v>1</v>
      </c>
      <c r="AF14" s="89">
        <v>20</v>
      </c>
      <c r="AG14" s="75">
        <f t="shared" si="7"/>
        <v>20</v>
      </c>
      <c r="AH14" s="72">
        <f>AF14+AB14+X14+T14+Q14+M14+I14+E14</f>
        <v>100</v>
      </c>
    </row>
    <row r="15" spans="1:34" ht="27" customHeight="1">
      <c r="A15" s="80" t="s">
        <v>21</v>
      </c>
      <c r="B15" s="81" t="s">
        <v>22</v>
      </c>
      <c r="C15" s="35">
        <f>F15+J15+N15+R15+U15+Y15+AC15+AG15</f>
        <v>75</v>
      </c>
      <c r="D15" s="38">
        <v>1</v>
      </c>
      <c r="E15" s="38">
        <v>10</v>
      </c>
      <c r="F15" s="38">
        <f t="shared" si="2"/>
        <v>10</v>
      </c>
      <c r="G15" s="38" t="s">
        <v>32</v>
      </c>
      <c r="H15" s="32">
        <v>1</v>
      </c>
      <c r="I15" s="32">
        <v>15</v>
      </c>
      <c r="J15" s="32">
        <f t="shared" si="0"/>
        <v>15</v>
      </c>
      <c r="K15" s="32">
        <v>0</v>
      </c>
      <c r="L15" s="32">
        <v>0</v>
      </c>
      <c r="M15" s="32">
        <v>15</v>
      </c>
      <c r="N15" s="32">
        <f t="shared" si="3"/>
        <v>0</v>
      </c>
      <c r="O15" s="32" t="s">
        <v>32</v>
      </c>
      <c r="P15" s="32">
        <v>1</v>
      </c>
      <c r="Q15" s="32">
        <v>10</v>
      </c>
      <c r="R15" s="32">
        <f t="shared" si="4"/>
        <v>10</v>
      </c>
      <c r="S15" s="32">
        <v>1</v>
      </c>
      <c r="T15" s="32">
        <v>10</v>
      </c>
      <c r="U15" s="32">
        <f t="shared" si="5"/>
        <v>10</v>
      </c>
      <c r="V15" s="32" t="s">
        <v>32</v>
      </c>
      <c r="W15" s="32">
        <v>1</v>
      </c>
      <c r="X15" s="32">
        <v>10</v>
      </c>
      <c r="Y15" s="32">
        <f>W15*X15</f>
        <v>10</v>
      </c>
      <c r="Z15" s="32">
        <v>0.161</v>
      </c>
      <c r="AA15" s="32">
        <v>0</v>
      </c>
      <c r="AB15" s="32">
        <v>10</v>
      </c>
      <c r="AC15" s="32">
        <f t="shared" si="6"/>
        <v>0</v>
      </c>
      <c r="AD15" s="74">
        <v>100</v>
      </c>
      <c r="AE15" s="74">
        <v>1</v>
      </c>
      <c r="AF15" s="89">
        <v>20</v>
      </c>
      <c r="AG15" s="75">
        <f t="shared" si="7"/>
        <v>20</v>
      </c>
      <c r="AH15" s="72">
        <f>AF15+AB15+X15+T15+Q15+M15+I15+E15</f>
        <v>100</v>
      </c>
    </row>
    <row r="16" spans="1:34" ht="38.25" customHeight="1">
      <c r="A16" s="80" t="s">
        <v>23</v>
      </c>
      <c r="B16" s="81" t="s">
        <v>24</v>
      </c>
      <c r="C16" s="35">
        <f>F16+J16+N16+R16+U16+Y16+AC16+AG16</f>
        <v>55</v>
      </c>
      <c r="D16" s="38">
        <v>1</v>
      </c>
      <c r="E16" s="38">
        <v>10</v>
      </c>
      <c r="F16" s="38">
        <f t="shared" si="2"/>
        <v>10</v>
      </c>
      <c r="G16" s="38" t="s">
        <v>32</v>
      </c>
      <c r="H16" s="32">
        <v>1</v>
      </c>
      <c r="I16" s="32">
        <v>15</v>
      </c>
      <c r="J16" s="32">
        <f t="shared" si="0"/>
        <v>15</v>
      </c>
      <c r="K16" s="32">
        <v>-400</v>
      </c>
      <c r="L16" s="32">
        <v>0</v>
      </c>
      <c r="M16" s="32">
        <v>15</v>
      </c>
      <c r="N16" s="32">
        <f t="shared" si="3"/>
        <v>0</v>
      </c>
      <c r="O16" s="32" t="s">
        <v>32</v>
      </c>
      <c r="P16" s="32">
        <v>1</v>
      </c>
      <c r="Q16" s="32">
        <v>10</v>
      </c>
      <c r="R16" s="32">
        <f t="shared" si="4"/>
        <v>10</v>
      </c>
      <c r="S16" s="32">
        <v>1</v>
      </c>
      <c r="T16" s="32">
        <v>10</v>
      </c>
      <c r="U16" s="32">
        <f t="shared" si="5"/>
        <v>10</v>
      </c>
      <c r="V16" s="32" t="s">
        <v>32</v>
      </c>
      <c r="W16" s="32">
        <v>1</v>
      </c>
      <c r="X16" s="32">
        <v>10</v>
      </c>
      <c r="Y16" s="32">
        <f>W16*X16</f>
        <v>10</v>
      </c>
      <c r="Z16" s="32">
        <v>1.657</v>
      </c>
      <c r="AA16" s="32">
        <v>0</v>
      </c>
      <c r="AB16" s="32">
        <v>10</v>
      </c>
      <c r="AC16" s="32">
        <f t="shared" si="6"/>
        <v>0</v>
      </c>
      <c r="AD16" s="74">
        <v>94.444</v>
      </c>
      <c r="AE16" s="74">
        <v>0</v>
      </c>
      <c r="AF16" s="89">
        <v>20</v>
      </c>
      <c r="AG16" s="75">
        <f t="shared" si="7"/>
        <v>0</v>
      </c>
      <c r="AH16" s="72">
        <f>AF16+AB16+X16+T16+Q16+M16+I16+E16</f>
        <v>100</v>
      </c>
    </row>
    <row r="17" spans="1:34" ht="40.5" customHeight="1">
      <c r="A17" s="80" t="s">
        <v>36</v>
      </c>
      <c r="B17" s="81" t="s">
        <v>27</v>
      </c>
      <c r="C17" s="35">
        <f>F17+J17+N17+R17+U17+AC17</f>
        <v>42.858</v>
      </c>
      <c r="D17" s="38">
        <v>1</v>
      </c>
      <c r="E17" s="38">
        <v>14.286</v>
      </c>
      <c r="F17" s="38">
        <f t="shared" si="2"/>
        <v>14.286</v>
      </c>
      <c r="G17" s="38" t="s">
        <v>33</v>
      </c>
      <c r="H17" s="32">
        <v>0</v>
      </c>
      <c r="I17" s="32">
        <v>21.429</v>
      </c>
      <c r="J17" s="32">
        <f t="shared" si="0"/>
        <v>0</v>
      </c>
      <c r="K17" s="32">
        <v>0</v>
      </c>
      <c r="L17" s="32">
        <v>0</v>
      </c>
      <c r="M17" s="32">
        <v>21.429</v>
      </c>
      <c r="N17" s="32">
        <f t="shared" si="3"/>
        <v>0</v>
      </c>
      <c r="O17" s="32" t="s">
        <v>32</v>
      </c>
      <c r="P17" s="32">
        <v>1</v>
      </c>
      <c r="Q17" s="32">
        <v>14.286</v>
      </c>
      <c r="R17" s="32">
        <f t="shared" si="4"/>
        <v>14.286</v>
      </c>
      <c r="S17" s="32">
        <v>1</v>
      </c>
      <c r="T17" s="32">
        <v>14.286</v>
      </c>
      <c r="U17" s="32">
        <f t="shared" si="5"/>
        <v>14.286</v>
      </c>
      <c r="V17" s="32" t="s">
        <v>31</v>
      </c>
      <c r="W17" s="32" t="s">
        <v>31</v>
      </c>
      <c r="X17" s="32" t="s">
        <v>31</v>
      </c>
      <c r="Y17" s="32" t="s">
        <v>31</v>
      </c>
      <c r="Z17" s="32">
        <v>0.136</v>
      </c>
      <c r="AA17" s="32">
        <v>0</v>
      </c>
      <c r="AB17" s="32">
        <v>14.286</v>
      </c>
      <c r="AC17" s="32">
        <f t="shared" si="6"/>
        <v>0</v>
      </c>
      <c r="AD17" s="32" t="s">
        <v>31</v>
      </c>
      <c r="AE17" s="32" t="s">
        <v>31</v>
      </c>
      <c r="AF17" s="32" t="s">
        <v>31</v>
      </c>
      <c r="AG17" s="32" t="s">
        <v>31</v>
      </c>
      <c r="AH17" s="72">
        <f>AB17+T17+Q17+M17+I17+E17</f>
        <v>100.002</v>
      </c>
    </row>
    <row r="18" spans="1:34" ht="38.25" customHeight="1">
      <c r="A18" s="80" t="s">
        <v>25</v>
      </c>
      <c r="B18" s="81" t="s">
        <v>26</v>
      </c>
      <c r="C18" s="35">
        <f>F18+J18+N18+R18+U18+AC18+AG18</f>
        <v>33.333</v>
      </c>
      <c r="D18" s="38">
        <v>1</v>
      </c>
      <c r="E18" s="38">
        <v>11.111</v>
      </c>
      <c r="F18" s="38">
        <f t="shared" si="2"/>
        <v>11.111</v>
      </c>
      <c r="G18" s="38" t="s">
        <v>33</v>
      </c>
      <c r="H18" s="32">
        <v>0</v>
      </c>
      <c r="I18" s="32">
        <v>16.667</v>
      </c>
      <c r="J18" s="32">
        <f t="shared" si="0"/>
        <v>0</v>
      </c>
      <c r="K18" s="32">
        <v>0</v>
      </c>
      <c r="L18" s="32">
        <v>0</v>
      </c>
      <c r="M18" s="32">
        <v>16.667</v>
      </c>
      <c r="N18" s="32">
        <f t="shared" si="3"/>
        <v>0</v>
      </c>
      <c r="O18" s="32" t="s">
        <v>33</v>
      </c>
      <c r="P18" s="32">
        <v>0</v>
      </c>
      <c r="Q18" s="32">
        <v>11.111</v>
      </c>
      <c r="R18" s="32">
        <f t="shared" si="4"/>
        <v>0</v>
      </c>
      <c r="S18" s="32">
        <v>1</v>
      </c>
      <c r="T18" s="32">
        <v>11.111</v>
      </c>
      <c r="U18" s="32">
        <f t="shared" si="5"/>
        <v>11.111</v>
      </c>
      <c r="V18" s="32" t="s">
        <v>31</v>
      </c>
      <c r="W18" s="32" t="s">
        <v>31</v>
      </c>
      <c r="X18" s="32" t="s">
        <v>31</v>
      </c>
      <c r="Y18" s="32" t="s">
        <v>31</v>
      </c>
      <c r="Z18" s="85">
        <v>0.006</v>
      </c>
      <c r="AA18" s="85">
        <v>1</v>
      </c>
      <c r="AB18" s="85">
        <v>11.111</v>
      </c>
      <c r="AC18" s="32">
        <f t="shared" si="6"/>
        <v>11.111</v>
      </c>
      <c r="AD18" s="74">
        <v>0</v>
      </c>
      <c r="AE18" s="74">
        <v>0</v>
      </c>
      <c r="AF18" s="89">
        <v>22.222</v>
      </c>
      <c r="AG18" s="75">
        <f>AF18*AE18</f>
        <v>0</v>
      </c>
      <c r="AH18" s="72">
        <f t="shared" si="8"/>
        <v>100.00000000000001</v>
      </c>
    </row>
    <row r="19" spans="1:34" ht="43.5" customHeight="1">
      <c r="A19" s="80" t="s">
        <v>42</v>
      </c>
      <c r="B19" s="81" t="s">
        <v>43</v>
      </c>
      <c r="C19" s="35">
        <f>F19+J19+N19+R19+U19+AC19+AG19</f>
        <v>100.00000000000003</v>
      </c>
      <c r="D19" s="38">
        <v>1</v>
      </c>
      <c r="E19" s="38">
        <v>11.111</v>
      </c>
      <c r="F19" s="38">
        <f t="shared" si="2"/>
        <v>11.111</v>
      </c>
      <c r="G19" s="38" t="s">
        <v>32</v>
      </c>
      <c r="H19" s="32">
        <v>1</v>
      </c>
      <c r="I19" s="32">
        <v>16.667</v>
      </c>
      <c r="J19" s="32">
        <f t="shared" si="0"/>
        <v>16.667</v>
      </c>
      <c r="K19" s="32">
        <v>100</v>
      </c>
      <c r="L19" s="32">
        <v>1</v>
      </c>
      <c r="M19" s="32">
        <v>16.667</v>
      </c>
      <c r="N19" s="32">
        <f t="shared" si="3"/>
        <v>16.667</v>
      </c>
      <c r="O19" s="32" t="s">
        <v>32</v>
      </c>
      <c r="P19" s="32">
        <v>1</v>
      </c>
      <c r="Q19" s="32">
        <v>11.111</v>
      </c>
      <c r="R19" s="32">
        <f t="shared" si="4"/>
        <v>11.111</v>
      </c>
      <c r="S19" s="32">
        <v>1</v>
      </c>
      <c r="T19" s="32">
        <v>11.111</v>
      </c>
      <c r="U19" s="32">
        <f t="shared" si="5"/>
        <v>11.111</v>
      </c>
      <c r="V19" s="32" t="s">
        <v>31</v>
      </c>
      <c r="W19" s="32" t="s">
        <v>31</v>
      </c>
      <c r="X19" s="32" t="s">
        <v>31</v>
      </c>
      <c r="Y19" s="32" t="s">
        <v>31</v>
      </c>
      <c r="Z19" s="85">
        <v>-0.848</v>
      </c>
      <c r="AA19" s="85">
        <v>1</v>
      </c>
      <c r="AB19" s="85">
        <v>11.111</v>
      </c>
      <c r="AC19" s="32">
        <f t="shared" si="6"/>
        <v>11.111</v>
      </c>
      <c r="AD19" s="90">
        <v>100</v>
      </c>
      <c r="AE19" s="90">
        <v>1</v>
      </c>
      <c r="AF19" s="89">
        <v>22.222</v>
      </c>
      <c r="AG19" s="75">
        <f>AF19*AE19</f>
        <v>22.222</v>
      </c>
      <c r="AH19" s="72">
        <f t="shared" si="8"/>
        <v>100.00000000000001</v>
      </c>
    </row>
    <row r="20" spans="1:31" s="24" customFormat="1" ht="32.25" customHeight="1">
      <c r="A20" s="50"/>
      <c r="B20" s="51"/>
      <c r="C20" s="53"/>
      <c r="D20" s="53"/>
      <c r="E20" s="53"/>
      <c r="F20" s="53"/>
      <c r="G20" s="39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4" customFormat="1" ht="21.75" customHeight="1">
      <c r="A21" s="50"/>
      <c r="B21" s="51"/>
      <c r="C21" s="53"/>
      <c r="D21" s="53"/>
      <c r="E21" s="53"/>
      <c r="F21" s="53"/>
      <c r="G21" s="39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4" customFormat="1" ht="15.75" customHeight="1">
      <c r="A22" s="50"/>
      <c r="B22" s="51"/>
      <c r="C22" s="53"/>
      <c r="D22" s="53"/>
      <c r="E22" s="53"/>
      <c r="F22" s="53"/>
      <c r="G22" s="39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4" customFormat="1" ht="17.25" customHeight="1">
      <c r="A23" s="50"/>
      <c r="B23" s="51"/>
      <c r="C23" s="53"/>
      <c r="D23" s="53"/>
      <c r="E23" s="53"/>
      <c r="F23" s="53"/>
      <c r="G23" s="39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4" customFormat="1" ht="22.5" customHeight="1">
      <c r="A24" s="50"/>
      <c r="B24" s="51"/>
      <c r="C24" s="53"/>
      <c r="D24" s="53"/>
      <c r="E24" s="53"/>
      <c r="F24" s="53"/>
      <c r="G24" s="39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4" customFormat="1" ht="22.5" customHeight="1">
      <c r="A25" s="50"/>
      <c r="B25" s="51"/>
      <c r="C25" s="53"/>
      <c r="D25" s="53"/>
      <c r="E25" s="53"/>
      <c r="F25" s="53"/>
      <c r="G25" s="39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4" customFormat="1" ht="21.75" customHeight="1">
      <c r="A26" s="50"/>
      <c r="B26" s="51"/>
      <c r="C26" s="53"/>
      <c r="D26" s="53"/>
      <c r="E26" s="53"/>
      <c r="F26" s="53"/>
      <c r="G26" s="39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4" customFormat="1" ht="21" customHeight="1">
      <c r="A27" s="50"/>
      <c r="B27" s="51"/>
      <c r="C27" s="53"/>
      <c r="D27" s="53"/>
      <c r="E27" s="53"/>
      <c r="F27" s="53"/>
      <c r="G27" s="39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4" customFormat="1" ht="20.25" customHeight="1">
      <c r="A28" s="50"/>
      <c r="B28" s="51"/>
      <c r="C28" s="53"/>
      <c r="D28" s="53"/>
      <c r="E28" s="53"/>
      <c r="F28" s="53"/>
      <c r="G28" s="39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4" customFormat="1" ht="22.5" customHeight="1">
      <c r="A29" s="50"/>
      <c r="B29" s="51"/>
      <c r="C29" s="53"/>
      <c r="D29" s="53"/>
      <c r="E29" s="53"/>
      <c r="F29" s="53"/>
      <c r="G29" s="39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4" customFormat="1" ht="25.5" customHeight="1">
      <c r="A30" s="50"/>
      <c r="B30" s="51"/>
      <c r="C30" s="53"/>
      <c r="D30" s="53"/>
      <c r="E30" s="53"/>
      <c r="F30" s="53"/>
      <c r="G30" s="39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4" customFormat="1" ht="32.25" customHeight="1">
      <c r="A31" s="50"/>
      <c r="B31" s="51"/>
      <c r="C31" s="53"/>
      <c r="D31" s="53"/>
      <c r="E31" s="53"/>
      <c r="F31" s="53"/>
      <c r="G31" s="39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4" customFormat="1" ht="30" customHeight="1">
      <c r="A32" s="50"/>
      <c r="B32" s="51"/>
      <c r="C32" s="53"/>
      <c r="D32" s="53"/>
      <c r="E32" s="53"/>
      <c r="F32" s="53"/>
      <c r="G32" s="39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4" customFormat="1" ht="25.5" customHeight="1">
      <c r="A33" s="50"/>
      <c r="B33" s="51"/>
      <c r="C33" s="53"/>
      <c r="D33" s="53"/>
      <c r="E33" s="53"/>
      <c r="F33" s="53"/>
      <c r="G33" s="39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4" customFormat="1" ht="25.5" customHeight="1">
      <c r="A34" s="50"/>
      <c r="B34" s="51"/>
      <c r="C34" s="53"/>
      <c r="D34" s="53"/>
      <c r="E34" s="53"/>
      <c r="F34" s="53"/>
      <c r="G34" s="39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4" customFormat="1" ht="27.75" customHeight="1">
      <c r="A35" s="52"/>
      <c r="B35" s="51"/>
      <c r="C35" s="53"/>
      <c r="D35" s="53"/>
      <c r="E35" s="53"/>
      <c r="F35" s="53"/>
      <c r="G35" s="39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2:31" s="24" customFormat="1" ht="15">
      <c r="B36" s="55"/>
      <c r="C36" s="53"/>
      <c r="D36" s="53"/>
      <c r="E36" s="53"/>
      <c r="F36" s="53"/>
      <c r="G36" s="39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2:31" s="24" customFormat="1" ht="15">
      <c r="B37" s="55"/>
      <c r="C37" s="63"/>
      <c r="D37" s="63"/>
      <c r="E37" s="63"/>
      <c r="F37" s="63"/>
      <c r="G37" s="36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2:7" s="24" customFormat="1" ht="15">
      <c r="B38" s="55"/>
      <c r="C38" s="63"/>
      <c r="D38" s="63"/>
      <c r="E38" s="63"/>
      <c r="F38" s="63"/>
      <c r="G38" s="36"/>
    </row>
  </sheetData>
  <sheetProtection/>
  <mergeCells count="12">
    <mergeCell ref="D2:F2"/>
    <mergeCell ref="G2:J2"/>
    <mergeCell ref="O2:R2"/>
    <mergeCell ref="AD2:AG2"/>
    <mergeCell ref="V2:Y2"/>
    <mergeCell ref="Z2:AC2"/>
    <mergeCell ref="S2:U2"/>
    <mergeCell ref="A1:K1"/>
    <mergeCell ref="A2:A3"/>
    <mergeCell ref="B2:B3"/>
    <mergeCell ref="C2:C3"/>
    <mergeCell ref="K2:N2"/>
  </mergeCells>
  <printOptions/>
  <pageMargins left="0.1968503937007874" right="0.2362204724409449" top="0.2755905511811024" bottom="0.31496062992125984" header="0.31496062992125984" footer="0.31496062992125984"/>
  <pageSetup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S188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L20" sqref="L20"/>
      <selection pane="topRight" activeCell="L20" sqref="L20"/>
      <selection pane="bottomLeft" activeCell="L20" sqref="L20"/>
      <selection pane="bottomRight" activeCell="C5" sqref="C5"/>
    </sheetView>
  </sheetViews>
  <sheetFormatPr defaultColWidth="9.140625" defaultRowHeight="15"/>
  <cols>
    <col min="1" max="1" width="5.00390625" style="0" customWidth="1"/>
    <col min="2" max="2" width="32.140625" style="4" customWidth="1"/>
    <col min="3" max="3" width="9.8515625" style="33" customWidth="1"/>
    <col min="4" max="4" width="10.00390625" style="0" customWidth="1"/>
    <col min="5" max="5" width="9.28125" style="0" customWidth="1"/>
    <col min="6" max="6" width="8.00390625" style="0" customWidth="1"/>
    <col min="7" max="7" width="8.8515625" style="0" customWidth="1"/>
    <col min="8" max="8" width="10.00390625" style="0" customWidth="1"/>
    <col min="9" max="9" width="8.140625" style="0" customWidth="1"/>
    <col min="10" max="10" width="7.421875" style="0" customWidth="1"/>
    <col min="11" max="11" width="8.421875" style="0" customWidth="1"/>
    <col min="12" max="12" width="8.28125" style="0" customWidth="1"/>
    <col min="13" max="13" width="6.8515625" style="0" customWidth="1"/>
    <col min="14" max="14" width="8.7109375" style="0" customWidth="1"/>
    <col min="15" max="15" width="7.28125" style="0" customWidth="1"/>
    <col min="16" max="16" width="7.8515625" style="0" customWidth="1"/>
    <col min="17" max="17" width="7.28125" style="0" customWidth="1"/>
    <col min="18" max="18" width="6.28125" style="0" customWidth="1"/>
    <col min="19" max="19" width="7.140625" style="0" customWidth="1"/>
  </cols>
  <sheetData>
    <row r="1" spans="1:19" s="7" customFormat="1" ht="23.25" customHeight="1">
      <c r="A1" s="131" t="s">
        <v>70</v>
      </c>
      <c r="B1" s="131"/>
      <c r="C1" s="140"/>
      <c r="D1" s="140"/>
      <c r="E1" s="140"/>
      <c r="F1" s="140"/>
      <c r="G1" s="140"/>
      <c r="H1" s="140"/>
      <c r="I1" s="140"/>
      <c r="J1" s="140"/>
      <c r="K1" s="140"/>
      <c r="L1" s="140"/>
      <c r="P1" s="64"/>
      <c r="Q1" s="64"/>
      <c r="R1" s="64"/>
      <c r="S1" s="65"/>
    </row>
    <row r="2" spans="1:19" s="7" customFormat="1" ht="94.5" customHeight="1">
      <c r="A2" s="100" t="s">
        <v>0</v>
      </c>
      <c r="B2" s="100" t="s">
        <v>3</v>
      </c>
      <c r="C2" s="101" t="s">
        <v>6</v>
      </c>
      <c r="D2" s="128" t="s">
        <v>71</v>
      </c>
      <c r="E2" s="129"/>
      <c r="F2" s="129"/>
      <c r="G2" s="130"/>
      <c r="H2" s="128" t="s">
        <v>72</v>
      </c>
      <c r="I2" s="129"/>
      <c r="J2" s="129"/>
      <c r="K2" s="130"/>
      <c r="L2" s="128" t="s">
        <v>73</v>
      </c>
      <c r="M2" s="129"/>
      <c r="N2" s="129"/>
      <c r="O2" s="130"/>
      <c r="P2" s="128" t="s">
        <v>74</v>
      </c>
      <c r="Q2" s="129"/>
      <c r="R2" s="129"/>
      <c r="S2" s="130"/>
    </row>
    <row r="3" spans="1:19" s="11" customFormat="1" ht="21.75" customHeight="1">
      <c r="A3" s="133"/>
      <c r="B3" s="133"/>
      <c r="C3" s="141"/>
      <c r="D3" s="8" t="s">
        <v>5</v>
      </c>
      <c r="E3" s="9" t="s">
        <v>2</v>
      </c>
      <c r="F3" s="9" t="s">
        <v>28</v>
      </c>
      <c r="G3" s="9" t="s">
        <v>29</v>
      </c>
      <c r="H3" s="8" t="s">
        <v>5</v>
      </c>
      <c r="I3" s="9" t="s">
        <v>2</v>
      </c>
      <c r="J3" s="9" t="s">
        <v>28</v>
      </c>
      <c r="K3" s="9" t="s">
        <v>29</v>
      </c>
      <c r="L3" s="8" t="s">
        <v>5</v>
      </c>
      <c r="M3" s="9" t="s">
        <v>2</v>
      </c>
      <c r="N3" s="9" t="s">
        <v>28</v>
      </c>
      <c r="O3" s="9" t="s">
        <v>29</v>
      </c>
      <c r="P3" s="8" t="s">
        <v>5</v>
      </c>
      <c r="Q3" s="9" t="s">
        <v>2</v>
      </c>
      <c r="R3" s="9" t="s">
        <v>28</v>
      </c>
      <c r="S3" s="9" t="s">
        <v>29</v>
      </c>
    </row>
    <row r="4" spans="1:19" s="6" customFormat="1" ht="11.25" customHeight="1">
      <c r="A4" s="5"/>
      <c r="B4" s="5"/>
      <c r="C4" s="34"/>
      <c r="P4" s="66"/>
      <c r="Q4" s="66"/>
      <c r="R4" s="66"/>
      <c r="S4" s="67"/>
    </row>
    <row r="5" spans="1:19" ht="23.25" customHeight="1">
      <c r="A5" s="80" t="s">
        <v>7</v>
      </c>
      <c r="B5" s="81" t="s">
        <v>8</v>
      </c>
      <c r="C5" s="35">
        <f>G5+K5+O5+S5</f>
        <v>82.84</v>
      </c>
      <c r="D5" s="32">
        <v>120</v>
      </c>
      <c r="E5" s="32">
        <v>1</v>
      </c>
      <c r="F5" s="32">
        <v>25</v>
      </c>
      <c r="G5" s="32">
        <f>E5*F5</f>
        <v>25</v>
      </c>
      <c r="H5" s="32">
        <v>57.143</v>
      </c>
      <c r="I5" s="32">
        <v>0.571</v>
      </c>
      <c r="J5" s="32">
        <v>40</v>
      </c>
      <c r="K5" s="32">
        <f>I5*J5</f>
        <v>22.839999999999996</v>
      </c>
      <c r="L5" s="32">
        <v>10</v>
      </c>
      <c r="M5" s="32">
        <v>1</v>
      </c>
      <c r="N5" s="32">
        <v>30</v>
      </c>
      <c r="O5" s="32">
        <f>M5*N5</f>
        <v>30</v>
      </c>
      <c r="P5" s="32">
        <v>85.714</v>
      </c>
      <c r="Q5" s="32">
        <v>1</v>
      </c>
      <c r="R5" s="32">
        <v>5</v>
      </c>
      <c r="S5" s="32">
        <f>Q5*R5</f>
        <v>5</v>
      </c>
    </row>
    <row r="6" spans="1:19" ht="27" customHeight="1">
      <c r="A6" s="82" t="s">
        <v>38</v>
      </c>
      <c r="B6" s="81" t="s">
        <v>9</v>
      </c>
      <c r="C6" s="35">
        <f aca="true" t="shared" si="0" ref="C6:C19">G6+K6+O6+S6</f>
        <v>56.935</v>
      </c>
      <c r="D6" s="32">
        <v>103.333</v>
      </c>
      <c r="E6" s="32">
        <v>0.167</v>
      </c>
      <c r="F6" s="32">
        <v>25</v>
      </c>
      <c r="G6" s="32">
        <f aca="true" t="shared" si="1" ref="G6:G16">E6*F6</f>
        <v>4.175</v>
      </c>
      <c r="H6" s="32">
        <v>44.444</v>
      </c>
      <c r="I6" s="32">
        <v>0.444</v>
      </c>
      <c r="J6" s="32">
        <v>40</v>
      </c>
      <c r="K6" s="32">
        <f aca="true" t="shared" si="2" ref="K6:K16">I6*J6</f>
        <v>17.76</v>
      </c>
      <c r="L6" s="32">
        <v>100</v>
      </c>
      <c r="M6" s="32">
        <v>1</v>
      </c>
      <c r="N6" s="32">
        <v>30</v>
      </c>
      <c r="O6" s="32">
        <f aca="true" t="shared" si="3" ref="O6:O16">M6*N6</f>
        <v>30</v>
      </c>
      <c r="P6" s="32">
        <v>33.333</v>
      </c>
      <c r="Q6" s="32">
        <v>1</v>
      </c>
      <c r="R6" s="32">
        <v>5</v>
      </c>
      <c r="S6" s="32">
        <f aca="true" t="shared" si="4" ref="S6:S16">Q6*R6</f>
        <v>5</v>
      </c>
    </row>
    <row r="7" spans="1:19" ht="26.25" customHeight="1">
      <c r="A7" s="82" t="s">
        <v>39</v>
      </c>
      <c r="B7" s="81" t="s">
        <v>10</v>
      </c>
      <c r="C7" s="35">
        <f t="shared" si="0"/>
        <v>91.12</v>
      </c>
      <c r="D7" s="32">
        <v>120</v>
      </c>
      <c r="E7" s="32">
        <v>1</v>
      </c>
      <c r="F7" s="32">
        <v>25</v>
      </c>
      <c r="G7" s="32">
        <f t="shared" si="1"/>
        <v>25</v>
      </c>
      <c r="H7" s="32">
        <v>77.778</v>
      </c>
      <c r="I7" s="32">
        <v>0.778</v>
      </c>
      <c r="J7" s="32">
        <v>40</v>
      </c>
      <c r="K7" s="32">
        <f t="shared" si="2"/>
        <v>31.12</v>
      </c>
      <c r="L7" s="32">
        <v>100</v>
      </c>
      <c r="M7" s="32">
        <v>1</v>
      </c>
      <c r="N7" s="32">
        <v>30</v>
      </c>
      <c r="O7" s="32">
        <f t="shared" si="3"/>
        <v>30</v>
      </c>
      <c r="P7" s="32">
        <v>44.444</v>
      </c>
      <c r="Q7" s="32">
        <v>1</v>
      </c>
      <c r="R7" s="32">
        <v>5</v>
      </c>
      <c r="S7" s="32">
        <f t="shared" si="4"/>
        <v>5</v>
      </c>
    </row>
    <row r="8" spans="1:19" ht="30" customHeight="1">
      <c r="A8" s="82" t="s">
        <v>40</v>
      </c>
      <c r="B8" s="81" t="s">
        <v>11</v>
      </c>
      <c r="C8" s="35">
        <f t="shared" si="0"/>
        <v>55</v>
      </c>
      <c r="D8" s="32">
        <v>100</v>
      </c>
      <c r="E8" s="32">
        <v>0</v>
      </c>
      <c r="F8" s="32">
        <v>25</v>
      </c>
      <c r="G8" s="32">
        <f t="shared" si="1"/>
        <v>0</v>
      </c>
      <c r="H8" s="32">
        <v>50</v>
      </c>
      <c r="I8" s="32">
        <v>0.5</v>
      </c>
      <c r="J8" s="32">
        <v>40</v>
      </c>
      <c r="K8" s="32">
        <f t="shared" si="2"/>
        <v>20</v>
      </c>
      <c r="L8" s="32">
        <v>100</v>
      </c>
      <c r="M8" s="32">
        <v>1</v>
      </c>
      <c r="N8" s="32">
        <v>30</v>
      </c>
      <c r="O8" s="32">
        <f t="shared" si="3"/>
        <v>30</v>
      </c>
      <c r="P8" s="32">
        <v>83.333</v>
      </c>
      <c r="Q8" s="32">
        <v>1</v>
      </c>
      <c r="R8" s="32">
        <v>5</v>
      </c>
      <c r="S8" s="32">
        <f t="shared" si="4"/>
        <v>5</v>
      </c>
    </row>
    <row r="9" spans="1:19" ht="25.5" customHeight="1">
      <c r="A9" s="82" t="s">
        <v>41</v>
      </c>
      <c r="B9" s="81" t="s">
        <v>12</v>
      </c>
      <c r="C9" s="35">
        <f t="shared" si="0"/>
        <v>60</v>
      </c>
      <c r="D9" s="32">
        <v>120</v>
      </c>
      <c r="E9" s="32">
        <v>1</v>
      </c>
      <c r="F9" s="32">
        <v>25</v>
      </c>
      <c r="G9" s="32">
        <f t="shared" si="1"/>
        <v>25</v>
      </c>
      <c r="H9" s="32">
        <v>0</v>
      </c>
      <c r="I9" s="32">
        <v>0</v>
      </c>
      <c r="J9" s="32">
        <v>40</v>
      </c>
      <c r="K9" s="32">
        <f t="shared" si="2"/>
        <v>0</v>
      </c>
      <c r="L9" s="32">
        <v>100</v>
      </c>
      <c r="M9" s="32">
        <v>1</v>
      </c>
      <c r="N9" s="32">
        <v>30</v>
      </c>
      <c r="O9" s="32">
        <f t="shared" si="3"/>
        <v>30</v>
      </c>
      <c r="P9" s="32">
        <v>88.889</v>
      </c>
      <c r="Q9" s="32">
        <v>1</v>
      </c>
      <c r="R9" s="32">
        <v>5</v>
      </c>
      <c r="S9" s="32">
        <f t="shared" si="4"/>
        <v>5</v>
      </c>
    </row>
    <row r="10" spans="1:19" ht="24.75" customHeight="1">
      <c r="A10" s="80" t="s">
        <v>13</v>
      </c>
      <c r="B10" s="81" t="s">
        <v>34</v>
      </c>
      <c r="C10" s="35">
        <f t="shared" si="0"/>
        <v>73.32</v>
      </c>
      <c r="D10" s="32">
        <v>120</v>
      </c>
      <c r="E10" s="32">
        <v>1</v>
      </c>
      <c r="F10" s="32">
        <v>25</v>
      </c>
      <c r="G10" s="32">
        <f t="shared" si="1"/>
        <v>25</v>
      </c>
      <c r="H10" s="32">
        <v>33.333</v>
      </c>
      <c r="I10" s="32">
        <v>0.333</v>
      </c>
      <c r="J10" s="32">
        <v>40</v>
      </c>
      <c r="K10" s="32">
        <f t="shared" si="2"/>
        <v>13.32</v>
      </c>
      <c r="L10" s="32">
        <v>100</v>
      </c>
      <c r="M10" s="32">
        <v>1</v>
      </c>
      <c r="N10" s="32">
        <v>30</v>
      </c>
      <c r="O10" s="32">
        <f t="shared" si="3"/>
        <v>30</v>
      </c>
      <c r="P10" s="32">
        <v>83.333</v>
      </c>
      <c r="Q10" s="32">
        <v>1</v>
      </c>
      <c r="R10" s="32">
        <v>5</v>
      </c>
      <c r="S10" s="32">
        <f t="shared" si="4"/>
        <v>5</v>
      </c>
    </row>
    <row r="11" spans="1:19" ht="27.75" customHeight="1">
      <c r="A11" s="80" t="s">
        <v>14</v>
      </c>
      <c r="B11" s="81" t="s">
        <v>15</v>
      </c>
      <c r="C11" s="35">
        <f t="shared" si="0"/>
        <v>73.32</v>
      </c>
      <c r="D11" s="32">
        <v>120</v>
      </c>
      <c r="E11" s="32">
        <v>1</v>
      </c>
      <c r="F11" s="32">
        <v>25</v>
      </c>
      <c r="G11" s="32">
        <f t="shared" si="1"/>
        <v>25</v>
      </c>
      <c r="H11" s="32">
        <v>33.333</v>
      </c>
      <c r="I11" s="32">
        <v>0.333</v>
      </c>
      <c r="J11" s="32">
        <v>40</v>
      </c>
      <c r="K11" s="32">
        <f t="shared" si="2"/>
        <v>13.32</v>
      </c>
      <c r="L11" s="32">
        <v>100</v>
      </c>
      <c r="M11" s="32">
        <v>1</v>
      </c>
      <c r="N11" s="32">
        <v>30</v>
      </c>
      <c r="O11" s="32">
        <f t="shared" si="3"/>
        <v>30</v>
      </c>
      <c r="P11" s="32">
        <v>33.333</v>
      </c>
      <c r="Q11" s="32">
        <v>1</v>
      </c>
      <c r="R11" s="32">
        <v>5</v>
      </c>
      <c r="S11" s="32">
        <f t="shared" si="4"/>
        <v>5</v>
      </c>
    </row>
    <row r="12" spans="1:19" ht="33" customHeight="1">
      <c r="A12" s="80" t="s">
        <v>16</v>
      </c>
      <c r="B12" s="81" t="s">
        <v>35</v>
      </c>
      <c r="C12" s="35">
        <f t="shared" si="0"/>
        <v>60.714999999999996</v>
      </c>
      <c r="D12" s="32">
        <v>111.429</v>
      </c>
      <c r="E12" s="32">
        <v>0.571</v>
      </c>
      <c r="F12" s="32">
        <v>25</v>
      </c>
      <c r="G12" s="32">
        <f t="shared" si="1"/>
        <v>14.274999999999999</v>
      </c>
      <c r="H12" s="32">
        <v>28.571</v>
      </c>
      <c r="I12" s="32">
        <v>0.286</v>
      </c>
      <c r="J12" s="32">
        <v>40</v>
      </c>
      <c r="K12" s="32">
        <f t="shared" si="2"/>
        <v>11.44</v>
      </c>
      <c r="L12" s="32">
        <v>100</v>
      </c>
      <c r="M12" s="32">
        <v>1</v>
      </c>
      <c r="N12" s="32">
        <v>30</v>
      </c>
      <c r="O12" s="32">
        <f t="shared" si="3"/>
        <v>30</v>
      </c>
      <c r="P12" s="32">
        <v>71.429</v>
      </c>
      <c r="Q12" s="32">
        <v>1</v>
      </c>
      <c r="R12" s="32">
        <v>5</v>
      </c>
      <c r="S12" s="32">
        <f t="shared" si="4"/>
        <v>5</v>
      </c>
    </row>
    <row r="13" spans="1:19" ht="32.25" customHeight="1">
      <c r="A13" s="80" t="s">
        <v>17</v>
      </c>
      <c r="B13" s="81" t="s">
        <v>18</v>
      </c>
      <c r="C13" s="35">
        <f t="shared" si="0"/>
        <v>52.5</v>
      </c>
      <c r="D13" s="32">
        <v>120</v>
      </c>
      <c r="E13" s="32">
        <v>1</v>
      </c>
      <c r="F13" s="32">
        <v>25</v>
      </c>
      <c r="G13" s="32">
        <f t="shared" si="1"/>
        <v>25</v>
      </c>
      <c r="H13" s="32">
        <v>0</v>
      </c>
      <c r="I13" s="32">
        <v>0</v>
      </c>
      <c r="J13" s="32">
        <v>40</v>
      </c>
      <c r="K13" s="32">
        <f t="shared" si="2"/>
        <v>0</v>
      </c>
      <c r="L13" s="32">
        <v>75</v>
      </c>
      <c r="M13" s="32">
        <v>0.75</v>
      </c>
      <c r="N13" s="32">
        <v>30</v>
      </c>
      <c r="O13" s="32">
        <f t="shared" si="3"/>
        <v>22.5</v>
      </c>
      <c r="P13" s="32">
        <v>33.333</v>
      </c>
      <c r="Q13" s="32">
        <v>1</v>
      </c>
      <c r="R13" s="32">
        <v>5</v>
      </c>
      <c r="S13" s="32">
        <f t="shared" si="4"/>
        <v>5</v>
      </c>
    </row>
    <row r="14" spans="1:19" ht="25.5" customHeight="1">
      <c r="A14" s="80" t="s">
        <v>19</v>
      </c>
      <c r="B14" s="81" t="s">
        <v>20</v>
      </c>
      <c r="C14" s="35">
        <f t="shared" si="0"/>
        <v>93.32</v>
      </c>
      <c r="D14" s="32">
        <v>120</v>
      </c>
      <c r="E14" s="32">
        <v>1</v>
      </c>
      <c r="F14" s="32">
        <v>25</v>
      </c>
      <c r="G14" s="32">
        <f t="shared" si="1"/>
        <v>25</v>
      </c>
      <c r="H14" s="32">
        <v>83.333</v>
      </c>
      <c r="I14" s="32">
        <v>0.833</v>
      </c>
      <c r="J14" s="32">
        <v>40</v>
      </c>
      <c r="K14" s="32">
        <f t="shared" si="2"/>
        <v>33.32</v>
      </c>
      <c r="L14" s="32">
        <v>100</v>
      </c>
      <c r="M14" s="32">
        <v>1</v>
      </c>
      <c r="N14" s="32">
        <v>30</v>
      </c>
      <c r="O14" s="32">
        <f t="shared" si="3"/>
        <v>30</v>
      </c>
      <c r="P14" s="32">
        <v>100</v>
      </c>
      <c r="Q14" s="32">
        <v>1</v>
      </c>
      <c r="R14" s="32">
        <v>5</v>
      </c>
      <c r="S14" s="32">
        <f t="shared" si="4"/>
        <v>5</v>
      </c>
    </row>
    <row r="15" spans="1:19" ht="39.75" customHeight="1">
      <c r="A15" s="80" t="s">
        <v>21</v>
      </c>
      <c r="B15" s="81" t="s">
        <v>22</v>
      </c>
      <c r="C15" s="35">
        <f t="shared" si="0"/>
        <v>95</v>
      </c>
      <c r="D15" s="32">
        <v>120</v>
      </c>
      <c r="E15" s="32">
        <v>1</v>
      </c>
      <c r="F15" s="32">
        <v>25</v>
      </c>
      <c r="G15" s="32">
        <f t="shared" si="1"/>
        <v>25</v>
      </c>
      <c r="H15" s="32">
        <v>100</v>
      </c>
      <c r="I15" s="32">
        <v>1</v>
      </c>
      <c r="J15" s="32">
        <v>40</v>
      </c>
      <c r="K15" s="32">
        <f t="shared" si="2"/>
        <v>40</v>
      </c>
      <c r="L15" s="32">
        <v>100</v>
      </c>
      <c r="M15" s="32">
        <v>1</v>
      </c>
      <c r="N15" s="32">
        <v>30</v>
      </c>
      <c r="O15" s="32">
        <f t="shared" si="3"/>
        <v>30</v>
      </c>
      <c r="P15" s="32">
        <v>0</v>
      </c>
      <c r="Q15" s="32">
        <v>0</v>
      </c>
      <c r="R15" s="32">
        <v>5</v>
      </c>
      <c r="S15" s="32">
        <f t="shared" si="4"/>
        <v>0</v>
      </c>
    </row>
    <row r="16" spans="1:19" ht="33" customHeight="1">
      <c r="A16" s="80" t="s">
        <v>23</v>
      </c>
      <c r="B16" s="81" t="s">
        <v>24</v>
      </c>
      <c r="C16" s="35">
        <f t="shared" si="0"/>
        <v>41.16</v>
      </c>
      <c r="D16" s="32">
        <v>96.154</v>
      </c>
      <c r="E16" s="32">
        <v>0</v>
      </c>
      <c r="F16" s="32">
        <v>25</v>
      </c>
      <c r="G16" s="32">
        <f t="shared" si="1"/>
        <v>0</v>
      </c>
      <c r="H16" s="32">
        <v>15.385</v>
      </c>
      <c r="I16" s="32">
        <v>0.154</v>
      </c>
      <c r="J16" s="32">
        <v>40</v>
      </c>
      <c r="K16" s="32">
        <f t="shared" si="2"/>
        <v>6.16</v>
      </c>
      <c r="L16" s="32">
        <v>100</v>
      </c>
      <c r="M16" s="32">
        <v>1</v>
      </c>
      <c r="N16" s="32">
        <v>30</v>
      </c>
      <c r="O16" s="32">
        <f t="shared" si="3"/>
        <v>30</v>
      </c>
      <c r="P16" s="32">
        <v>90.909</v>
      </c>
      <c r="Q16" s="32">
        <v>1</v>
      </c>
      <c r="R16" s="32">
        <v>5</v>
      </c>
      <c r="S16" s="32">
        <f t="shared" si="4"/>
        <v>5</v>
      </c>
    </row>
    <row r="17" spans="1:19" ht="39" customHeight="1">
      <c r="A17" s="80" t="s">
        <v>36</v>
      </c>
      <c r="B17" s="81" t="s">
        <v>27</v>
      </c>
      <c r="C17" s="35"/>
      <c r="D17" s="32" t="s">
        <v>31</v>
      </c>
      <c r="E17" s="32" t="s">
        <v>31</v>
      </c>
      <c r="F17" s="32" t="s">
        <v>31</v>
      </c>
      <c r="G17" s="32" t="s">
        <v>31</v>
      </c>
      <c r="H17" s="32" t="s">
        <v>31</v>
      </c>
      <c r="I17" s="32" t="s">
        <v>31</v>
      </c>
      <c r="J17" s="32" t="s">
        <v>31</v>
      </c>
      <c r="K17" s="32" t="s">
        <v>31</v>
      </c>
      <c r="L17" s="32" t="s">
        <v>31</v>
      </c>
      <c r="M17" s="32" t="s">
        <v>31</v>
      </c>
      <c r="N17" s="32" t="s">
        <v>31</v>
      </c>
      <c r="O17" s="32" t="s">
        <v>31</v>
      </c>
      <c r="P17" s="32" t="s">
        <v>31</v>
      </c>
      <c r="Q17" s="32" t="s">
        <v>31</v>
      </c>
      <c r="R17" s="32" t="s">
        <v>31</v>
      </c>
      <c r="S17" s="32" t="s">
        <v>31</v>
      </c>
    </row>
    <row r="18" spans="1:19" ht="39" customHeight="1">
      <c r="A18" s="80" t="s">
        <v>25</v>
      </c>
      <c r="B18" s="81" t="s">
        <v>26</v>
      </c>
      <c r="C18" s="35">
        <f t="shared" si="0"/>
        <v>60</v>
      </c>
      <c r="D18" s="32">
        <v>120</v>
      </c>
      <c r="E18" s="32">
        <v>1</v>
      </c>
      <c r="F18" s="32">
        <v>25</v>
      </c>
      <c r="G18" s="32">
        <f>F18*E18</f>
        <v>25</v>
      </c>
      <c r="H18" s="32">
        <v>0</v>
      </c>
      <c r="I18" s="32">
        <v>0</v>
      </c>
      <c r="J18" s="32">
        <v>40</v>
      </c>
      <c r="K18" s="32">
        <f>J18*I18</f>
        <v>0</v>
      </c>
      <c r="L18" s="32">
        <v>100</v>
      </c>
      <c r="M18" s="32">
        <v>1</v>
      </c>
      <c r="N18" s="32">
        <v>30</v>
      </c>
      <c r="O18" s="32">
        <f>N18*M18</f>
        <v>30</v>
      </c>
      <c r="P18" s="32">
        <v>100</v>
      </c>
      <c r="Q18" s="32">
        <v>1</v>
      </c>
      <c r="R18" s="32">
        <v>5</v>
      </c>
      <c r="S18" s="32">
        <f>Q18*R18</f>
        <v>5</v>
      </c>
    </row>
    <row r="19" spans="1:19" ht="41.25" customHeight="1">
      <c r="A19" s="80" t="s">
        <v>42</v>
      </c>
      <c r="B19" s="81" t="s">
        <v>43</v>
      </c>
      <c r="C19" s="35">
        <f t="shared" si="0"/>
        <v>59</v>
      </c>
      <c r="D19" s="32">
        <v>120</v>
      </c>
      <c r="E19" s="32">
        <v>1</v>
      </c>
      <c r="F19" s="32">
        <v>25</v>
      </c>
      <c r="G19" s="32">
        <f>F19*E19</f>
        <v>25</v>
      </c>
      <c r="H19" s="32">
        <v>0</v>
      </c>
      <c r="I19" s="32">
        <v>0</v>
      </c>
      <c r="J19" s="32">
        <v>40</v>
      </c>
      <c r="K19" s="32">
        <f>J19*I19</f>
        <v>0</v>
      </c>
      <c r="L19" s="32">
        <v>100</v>
      </c>
      <c r="M19" s="32">
        <v>1</v>
      </c>
      <c r="N19" s="32">
        <v>30</v>
      </c>
      <c r="O19" s="32">
        <f>N19*M19</f>
        <v>30</v>
      </c>
      <c r="P19" s="32">
        <v>20</v>
      </c>
      <c r="Q19" s="32">
        <v>0.8</v>
      </c>
      <c r="R19" s="32">
        <v>5</v>
      </c>
      <c r="S19" s="32">
        <f>Q19*R19</f>
        <v>4</v>
      </c>
    </row>
    <row r="20" spans="1:19" s="24" customFormat="1" ht="21.75" customHeight="1">
      <c r="A20" s="50"/>
      <c r="B20" s="51"/>
      <c r="C20" s="39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</row>
    <row r="21" spans="1:19" s="24" customFormat="1" ht="21" customHeight="1">
      <c r="A21" s="50"/>
      <c r="B21" s="51"/>
      <c r="C21" s="39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</row>
    <row r="22" spans="1:19" s="24" customFormat="1" ht="24" customHeight="1">
      <c r="A22" s="50"/>
      <c r="B22" s="51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</row>
    <row r="23" spans="1:19" s="24" customFormat="1" ht="20.25" customHeight="1">
      <c r="A23" s="50"/>
      <c r="B23" s="51"/>
      <c r="C23" s="39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</row>
    <row r="24" spans="1:19" s="24" customFormat="1" ht="15.75" customHeight="1">
      <c r="A24" s="50"/>
      <c r="B24" s="51"/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</row>
    <row r="25" spans="1:19" s="24" customFormat="1" ht="22.5" customHeight="1">
      <c r="A25" s="50"/>
      <c r="B25" s="51"/>
      <c r="C25" s="39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</row>
    <row r="26" spans="1:19" s="24" customFormat="1" ht="32.25" customHeight="1">
      <c r="A26" s="50"/>
      <c r="B26" s="51"/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</row>
    <row r="27" spans="1:19" s="24" customFormat="1" ht="21.75" customHeight="1">
      <c r="A27" s="50"/>
      <c r="B27" s="51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</row>
    <row r="28" spans="1:19" s="24" customFormat="1" ht="15.75" customHeight="1">
      <c r="A28" s="50"/>
      <c r="B28" s="51"/>
      <c r="C28" s="39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</row>
    <row r="29" spans="1:19" s="24" customFormat="1" ht="17.25" customHeight="1">
      <c r="A29" s="50"/>
      <c r="B29" s="51"/>
      <c r="C29" s="39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</row>
    <row r="30" spans="1:19" s="24" customFormat="1" ht="22.5" customHeight="1">
      <c r="A30" s="50"/>
      <c r="B30" s="51"/>
      <c r="C30" s="39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</row>
    <row r="31" spans="1:19" s="24" customFormat="1" ht="22.5" customHeight="1">
      <c r="A31" s="50"/>
      <c r="B31" s="51"/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</row>
    <row r="32" spans="1:19" s="24" customFormat="1" ht="21.75" customHeight="1">
      <c r="A32" s="50"/>
      <c r="B32" s="51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</row>
    <row r="33" spans="1:19" s="24" customFormat="1" ht="21" customHeight="1">
      <c r="A33" s="50"/>
      <c r="B33" s="51"/>
      <c r="C33" s="39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</row>
    <row r="34" spans="1:19" s="24" customFormat="1" ht="20.25" customHeight="1">
      <c r="A34" s="50"/>
      <c r="B34" s="51"/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</row>
    <row r="35" spans="1:19" s="24" customFormat="1" ht="22.5" customHeight="1">
      <c r="A35" s="50"/>
      <c r="B35" s="51"/>
      <c r="C35" s="39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</row>
    <row r="36" spans="1:19" s="24" customFormat="1" ht="25.5" customHeight="1">
      <c r="A36" s="50"/>
      <c r="B36" s="51"/>
      <c r="C36" s="39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</row>
    <row r="37" spans="1:19" s="24" customFormat="1" ht="32.25" customHeight="1">
      <c r="A37" s="50"/>
      <c r="B37" s="51"/>
      <c r="C37" s="39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</row>
    <row r="38" spans="1:19" s="24" customFormat="1" ht="30" customHeight="1">
      <c r="A38" s="50"/>
      <c r="B38" s="51"/>
      <c r="C38" s="39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</row>
    <row r="39" spans="1:19" s="24" customFormat="1" ht="25.5" customHeight="1">
      <c r="A39" s="50"/>
      <c r="B39" s="51"/>
      <c r="C39" s="39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</row>
    <row r="40" spans="1:19" s="24" customFormat="1" ht="25.5" customHeight="1">
      <c r="A40" s="50"/>
      <c r="B40" s="51"/>
      <c r="C40" s="39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</row>
    <row r="41" spans="1:19" s="24" customFormat="1" ht="27.75" customHeight="1">
      <c r="A41" s="52"/>
      <c r="B41" s="51"/>
      <c r="C41" s="39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</row>
    <row r="42" spans="2:3" s="24" customFormat="1" ht="15">
      <c r="B42" s="55"/>
      <c r="C42" s="36"/>
    </row>
    <row r="43" spans="3:7" ht="15">
      <c r="C43" s="36"/>
      <c r="D43" s="24"/>
      <c r="E43" s="24"/>
      <c r="F43" s="24"/>
      <c r="G43" s="24"/>
    </row>
    <row r="44" spans="3:7" ht="15">
      <c r="C44" s="36"/>
      <c r="D44" s="24"/>
      <c r="E44" s="24"/>
      <c r="F44" s="24"/>
      <c r="G44" s="24"/>
    </row>
    <row r="45" spans="3:7" ht="15">
      <c r="C45" s="36"/>
      <c r="D45" s="24"/>
      <c r="E45" s="24"/>
      <c r="F45" s="24"/>
      <c r="G45" s="24"/>
    </row>
    <row r="46" spans="3:7" ht="15">
      <c r="C46" s="36"/>
      <c r="D46" s="24"/>
      <c r="E46" s="24"/>
      <c r="F46" s="24"/>
      <c r="G46" s="24"/>
    </row>
    <row r="47" spans="3:7" ht="15">
      <c r="C47" s="36"/>
      <c r="D47" s="24"/>
      <c r="E47" s="24"/>
      <c r="F47" s="24"/>
      <c r="G47" s="24"/>
    </row>
    <row r="48" spans="3:7" ht="15">
      <c r="C48" s="36"/>
      <c r="D48" s="24"/>
      <c r="E48" s="24"/>
      <c r="F48" s="24"/>
      <c r="G48" s="24"/>
    </row>
    <row r="49" spans="3:7" ht="15">
      <c r="C49" s="36"/>
      <c r="D49" s="24"/>
      <c r="E49" s="24"/>
      <c r="F49" s="24"/>
      <c r="G49" s="24"/>
    </row>
    <row r="50" spans="3:7" ht="15">
      <c r="C50" s="36"/>
      <c r="D50" s="24"/>
      <c r="E50" s="24"/>
      <c r="F50" s="24"/>
      <c r="G50" s="24"/>
    </row>
    <row r="51" spans="3:7" ht="15">
      <c r="C51" s="36"/>
      <c r="D51" s="24"/>
      <c r="E51" s="24"/>
      <c r="F51" s="24"/>
      <c r="G51" s="24"/>
    </row>
    <row r="52" spans="3:7" ht="15">
      <c r="C52" s="36"/>
      <c r="D52" s="24"/>
      <c r="E52" s="24"/>
      <c r="F52" s="24"/>
      <c r="G52" s="24"/>
    </row>
    <row r="53" spans="3:7" ht="15">
      <c r="C53" s="36"/>
      <c r="D53" s="24"/>
      <c r="E53" s="24"/>
      <c r="F53" s="24"/>
      <c r="G53" s="24"/>
    </row>
    <row r="54" spans="3:7" ht="15">
      <c r="C54" s="36"/>
      <c r="D54" s="24"/>
      <c r="E54" s="24"/>
      <c r="F54" s="24"/>
      <c r="G54" s="24"/>
    </row>
    <row r="55" spans="3:7" ht="15">
      <c r="C55" s="36"/>
      <c r="D55" s="24"/>
      <c r="E55" s="24"/>
      <c r="F55" s="24"/>
      <c r="G55" s="24"/>
    </row>
    <row r="56" spans="3:7" ht="15">
      <c r="C56" s="36"/>
      <c r="D56" s="24"/>
      <c r="E56" s="24"/>
      <c r="F56" s="24"/>
      <c r="G56" s="24"/>
    </row>
    <row r="57" spans="3:7" ht="15">
      <c r="C57" s="36"/>
      <c r="D57" s="24"/>
      <c r="E57" s="24"/>
      <c r="F57" s="24"/>
      <c r="G57" s="24"/>
    </row>
    <row r="58" spans="3:7" ht="15">
      <c r="C58" s="36"/>
      <c r="D58" s="24"/>
      <c r="E58" s="24"/>
      <c r="F58" s="24"/>
      <c r="G58" s="24"/>
    </row>
    <row r="59" spans="3:7" ht="15">
      <c r="C59" s="36"/>
      <c r="D59" s="24"/>
      <c r="E59" s="24"/>
      <c r="F59" s="24"/>
      <c r="G59" s="24"/>
    </row>
    <row r="60" spans="3:7" ht="15">
      <c r="C60" s="36"/>
      <c r="D60" s="24"/>
      <c r="E60" s="24"/>
      <c r="F60" s="24"/>
      <c r="G60" s="24"/>
    </row>
    <row r="61" spans="3:7" ht="15">
      <c r="C61" s="36"/>
      <c r="D61" s="24"/>
      <c r="E61" s="24"/>
      <c r="F61" s="24"/>
      <c r="G61" s="24"/>
    </row>
    <row r="62" spans="3:7" ht="15">
      <c r="C62" s="36"/>
      <c r="D62" s="24"/>
      <c r="E62" s="24"/>
      <c r="F62" s="24"/>
      <c r="G62" s="24"/>
    </row>
    <row r="63" spans="3:7" ht="15">
      <c r="C63" s="36"/>
      <c r="D63" s="24"/>
      <c r="E63" s="24"/>
      <c r="F63" s="24"/>
      <c r="G63" s="24"/>
    </row>
    <row r="64" spans="3:7" ht="15">
      <c r="C64" s="36"/>
      <c r="D64" s="24"/>
      <c r="E64" s="24"/>
      <c r="F64" s="24"/>
      <c r="G64" s="24"/>
    </row>
    <row r="65" spans="3:7" ht="15">
      <c r="C65" s="36"/>
      <c r="D65" s="24"/>
      <c r="E65" s="24"/>
      <c r="F65" s="24"/>
      <c r="G65" s="24"/>
    </row>
    <row r="66" spans="3:7" ht="15">
      <c r="C66" s="36"/>
      <c r="D66" s="24"/>
      <c r="E66" s="24"/>
      <c r="F66" s="24"/>
      <c r="G66" s="24"/>
    </row>
    <row r="67" spans="3:7" ht="15">
      <c r="C67" s="36"/>
      <c r="D67" s="24"/>
      <c r="E67" s="24"/>
      <c r="F67" s="24"/>
      <c r="G67" s="24"/>
    </row>
    <row r="68" spans="3:7" ht="15">
      <c r="C68" s="36"/>
      <c r="D68" s="24"/>
      <c r="E68" s="24"/>
      <c r="F68" s="24"/>
      <c r="G68" s="24"/>
    </row>
    <row r="69" spans="3:7" ht="15">
      <c r="C69" s="36"/>
      <c r="D69" s="24"/>
      <c r="E69" s="24"/>
      <c r="F69" s="24"/>
      <c r="G69" s="24"/>
    </row>
    <row r="70" spans="3:7" ht="15">
      <c r="C70" s="36"/>
      <c r="D70" s="24"/>
      <c r="E70" s="24"/>
      <c r="F70" s="24"/>
      <c r="G70" s="24"/>
    </row>
    <row r="71" spans="3:7" ht="15">
      <c r="C71" s="36"/>
      <c r="D71" s="24"/>
      <c r="E71" s="24"/>
      <c r="F71" s="24"/>
      <c r="G71" s="24"/>
    </row>
    <row r="72" spans="3:7" ht="15">
      <c r="C72" s="36"/>
      <c r="D72" s="24"/>
      <c r="E72" s="24"/>
      <c r="F72" s="24"/>
      <c r="G72" s="24"/>
    </row>
    <row r="73" spans="3:7" ht="15">
      <c r="C73" s="36"/>
      <c r="D73" s="24"/>
      <c r="E73" s="24"/>
      <c r="F73" s="24"/>
      <c r="G73" s="24"/>
    </row>
    <row r="74" spans="3:7" ht="15">
      <c r="C74" s="36"/>
      <c r="D74" s="24"/>
      <c r="E74" s="24"/>
      <c r="F74" s="24"/>
      <c r="G74" s="24"/>
    </row>
    <row r="75" spans="3:7" ht="15">
      <c r="C75" s="36"/>
      <c r="D75" s="24"/>
      <c r="E75" s="24"/>
      <c r="F75" s="24"/>
      <c r="G75" s="24"/>
    </row>
    <row r="76" spans="3:7" ht="15">
      <c r="C76" s="36"/>
      <c r="D76" s="24"/>
      <c r="E76" s="24"/>
      <c r="F76" s="24"/>
      <c r="G76" s="24"/>
    </row>
    <row r="77" spans="3:7" ht="15">
      <c r="C77" s="36"/>
      <c r="D77" s="24"/>
      <c r="E77" s="24"/>
      <c r="F77" s="24"/>
      <c r="G77" s="24"/>
    </row>
    <row r="78" spans="3:7" ht="15">
      <c r="C78" s="36"/>
      <c r="D78" s="24"/>
      <c r="E78" s="24"/>
      <c r="F78" s="24"/>
      <c r="G78" s="24"/>
    </row>
    <row r="79" spans="3:7" ht="15">
      <c r="C79" s="36"/>
      <c r="D79" s="24"/>
      <c r="E79" s="24"/>
      <c r="F79" s="24"/>
      <c r="G79" s="24"/>
    </row>
    <row r="80" spans="3:7" ht="15">
      <c r="C80" s="36"/>
      <c r="D80" s="24"/>
      <c r="E80" s="24"/>
      <c r="F80" s="24"/>
      <c r="G80" s="24"/>
    </row>
    <row r="81" spans="3:7" ht="15">
      <c r="C81" s="36"/>
      <c r="D81" s="24"/>
      <c r="E81" s="24"/>
      <c r="F81" s="24"/>
      <c r="G81" s="24"/>
    </row>
    <row r="82" spans="3:7" ht="15">
      <c r="C82" s="36"/>
      <c r="D82" s="24"/>
      <c r="E82" s="24"/>
      <c r="F82" s="24"/>
      <c r="G82" s="24"/>
    </row>
    <row r="83" spans="3:7" ht="15">
      <c r="C83" s="36"/>
      <c r="D83" s="24"/>
      <c r="E83" s="24"/>
      <c r="F83" s="24"/>
      <c r="G83" s="24"/>
    </row>
    <row r="84" spans="3:7" ht="15">
      <c r="C84" s="36"/>
      <c r="D84" s="24"/>
      <c r="E84" s="24"/>
      <c r="F84" s="24"/>
      <c r="G84" s="24"/>
    </row>
    <row r="85" spans="3:7" ht="15">
      <c r="C85" s="36"/>
      <c r="D85" s="24"/>
      <c r="E85" s="24"/>
      <c r="F85" s="24"/>
      <c r="G85" s="24"/>
    </row>
    <row r="86" spans="3:7" ht="15">
      <c r="C86" s="36"/>
      <c r="D86" s="24"/>
      <c r="E86" s="24"/>
      <c r="F86" s="24"/>
      <c r="G86" s="24"/>
    </row>
    <row r="87" spans="3:7" ht="15">
      <c r="C87" s="36"/>
      <c r="D87" s="24"/>
      <c r="E87" s="24"/>
      <c r="F87" s="24"/>
      <c r="G87" s="24"/>
    </row>
    <row r="88" spans="3:7" ht="15">
      <c r="C88" s="36"/>
      <c r="D88" s="24"/>
      <c r="E88" s="24"/>
      <c r="F88" s="24"/>
      <c r="G88" s="24"/>
    </row>
    <row r="89" spans="3:7" ht="15">
      <c r="C89" s="36"/>
      <c r="D89" s="24"/>
      <c r="E89" s="24"/>
      <c r="F89" s="24"/>
      <c r="G89" s="24"/>
    </row>
    <row r="90" spans="3:7" ht="15">
      <c r="C90" s="36"/>
      <c r="D90" s="24"/>
      <c r="E90" s="24"/>
      <c r="F90" s="24"/>
      <c r="G90" s="24"/>
    </row>
    <row r="91" spans="3:7" ht="15">
      <c r="C91" s="36"/>
      <c r="D91" s="24"/>
      <c r="E91" s="24"/>
      <c r="F91" s="24"/>
      <c r="G91" s="24"/>
    </row>
    <row r="92" spans="3:7" ht="15">
      <c r="C92" s="36"/>
      <c r="D92" s="24"/>
      <c r="E92" s="24"/>
      <c r="F92" s="24"/>
      <c r="G92" s="24"/>
    </row>
    <row r="93" spans="3:7" ht="15">
      <c r="C93" s="36"/>
      <c r="D93" s="24"/>
      <c r="E93" s="24"/>
      <c r="F93" s="24"/>
      <c r="G93" s="24"/>
    </row>
    <row r="94" spans="3:7" ht="15">
      <c r="C94" s="36"/>
      <c r="D94" s="24"/>
      <c r="E94" s="24"/>
      <c r="F94" s="24"/>
      <c r="G94" s="24"/>
    </row>
    <row r="95" spans="3:7" ht="15">
      <c r="C95" s="36"/>
      <c r="D95" s="24"/>
      <c r="E95" s="24"/>
      <c r="F95" s="24"/>
      <c r="G95" s="24"/>
    </row>
    <row r="96" spans="3:7" ht="15">
      <c r="C96" s="36"/>
      <c r="D96" s="24"/>
      <c r="E96" s="24"/>
      <c r="F96" s="24"/>
      <c r="G96" s="24"/>
    </row>
    <row r="97" spans="3:7" ht="15">
      <c r="C97" s="36"/>
      <c r="D97" s="24"/>
      <c r="E97" s="24"/>
      <c r="F97" s="24"/>
      <c r="G97" s="24"/>
    </row>
    <row r="98" spans="3:7" ht="15">
      <c r="C98" s="36"/>
      <c r="D98" s="24"/>
      <c r="E98" s="24"/>
      <c r="F98" s="24"/>
      <c r="G98" s="24"/>
    </row>
    <row r="99" spans="3:7" ht="15">
      <c r="C99" s="36"/>
      <c r="D99" s="24"/>
      <c r="E99" s="24"/>
      <c r="F99" s="24"/>
      <c r="G99" s="24"/>
    </row>
    <row r="100" spans="3:7" ht="15">
      <c r="C100" s="36"/>
      <c r="D100" s="24"/>
      <c r="E100" s="24"/>
      <c r="F100" s="24"/>
      <c r="G100" s="24"/>
    </row>
    <row r="101" spans="3:7" ht="15">
      <c r="C101" s="36"/>
      <c r="D101" s="24"/>
      <c r="E101" s="24"/>
      <c r="F101" s="24"/>
      <c r="G101" s="24"/>
    </row>
    <row r="102" spans="3:7" ht="15">
      <c r="C102" s="36"/>
      <c r="D102" s="24"/>
      <c r="E102" s="24"/>
      <c r="F102" s="24"/>
      <c r="G102" s="24"/>
    </row>
    <row r="103" spans="3:7" ht="15">
      <c r="C103" s="36"/>
      <c r="D103" s="24"/>
      <c r="E103" s="24"/>
      <c r="F103" s="24"/>
      <c r="G103" s="24"/>
    </row>
    <row r="104" spans="3:7" ht="15">
      <c r="C104" s="36"/>
      <c r="D104" s="24"/>
      <c r="E104" s="24"/>
      <c r="F104" s="24"/>
      <c r="G104" s="24"/>
    </row>
    <row r="105" spans="3:7" ht="15">
      <c r="C105" s="36"/>
      <c r="D105" s="24"/>
      <c r="E105" s="24"/>
      <c r="F105" s="24"/>
      <c r="G105" s="24"/>
    </row>
    <row r="106" spans="3:7" ht="15">
      <c r="C106" s="36"/>
      <c r="D106" s="24"/>
      <c r="E106" s="24"/>
      <c r="F106" s="24"/>
      <c r="G106" s="24"/>
    </row>
    <row r="107" spans="3:7" ht="15">
      <c r="C107" s="36"/>
      <c r="D107" s="24"/>
      <c r="E107" s="24"/>
      <c r="F107" s="24"/>
      <c r="G107" s="24"/>
    </row>
    <row r="108" spans="3:7" ht="15">
      <c r="C108" s="36"/>
      <c r="D108" s="24"/>
      <c r="E108" s="24"/>
      <c r="F108" s="24"/>
      <c r="G108" s="24"/>
    </row>
    <row r="109" spans="3:7" ht="15">
      <c r="C109" s="36"/>
      <c r="D109" s="24"/>
      <c r="E109" s="24"/>
      <c r="F109" s="24"/>
      <c r="G109" s="24"/>
    </row>
    <row r="110" spans="3:7" ht="15">
      <c r="C110" s="36"/>
      <c r="D110" s="24"/>
      <c r="E110" s="24"/>
      <c r="F110" s="24"/>
      <c r="G110" s="24"/>
    </row>
    <row r="111" spans="3:7" ht="15">
      <c r="C111" s="36"/>
      <c r="D111" s="24"/>
      <c r="E111" s="24"/>
      <c r="F111" s="24"/>
      <c r="G111" s="24"/>
    </row>
    <row r="112" spans="3:7" ht="15">
      <c r="C112" s="36"/>
      <c r="D112" s="24"/>
      <c r="E112" s="24"/>
      <c r="F112" s="24"/>
      <c r="G112" s="24"/>
    </row>
    <row r="113" spans="3:7" ht="15">
      <c r="C113" s="36"/>
      <c r="D113" s="24"/>
      <c r="E113" s="24"/>
      <c r="F113" s="24"/>
      <c r="G113" s="24"/>
    </row>
    <row r="114" spans="3:7" ht="15">
      <c r="C114" s="36"/>
      <c r="D114" s="24"/>
      <c r="E114" s="24"/>
      <c r="F114" s="24"/>
      <c r="G114" s="24"/>
    </row>
    <row r="115" spans="3:7" ht="15">
      <c r="C115" s="36"/>
      <c r="D115" s="24"/>
      <c r="E115" s="24"/>
      <c r="F115" s="24"/>
      <c r="G115" s="24"/>
    </row>
    <row r="116" spans="3:7" ht="15">
      <c r="C116" s="36"/>
      <c r="D116" s="24"/>
      <c r="E116" s="24"/>
      <c r="F116" s="24"/>
      <c r="G116" s="24"/>
    </row>
    <row r="117" spans="3:7" ht="15">
      <c r="C117" s="36"/>
      <c r="D117" s="24"/>
      <c r="E117" s="24"/>
      <c r="F117" s="24"/>
      <c r="G117" s="24"/>
    </row>
    <row r="118" spans="3:7" ht="15">
      <c r="C118" s="36"/>
      <c r="D118" s="24"/>
      <c r="E118" s="24"/>
      <c r="F118" s="24"/>
      <c r="G118" s="24"/>
    </row>
    <row r="119" spans="3:7" ht="15">
      <c r="C119" s="36"/>
      <c r="D119" s="24"/>
      <c r="E119" s="24"/>
      <c r="F119" s="24"/>
      <c r="G119" s="24"/>
    </row>
    <row r="120" spans="3:7" ht="15">
      <c r="C120" s="36"/>
      <c r="D120" s="24"/>
      <c r="E120" s="24"/>
      <c r="F120" s="24"/>
      <c r="G120" s="24"/>
    </row>
    <row r="121" spans="3:7" ht="15">
      <c r="C121" s="36"/>
      <c r="D121" s="24"/>
      <c r="E121" s="24"/>
      <c r="F121" s="24"/>
      <c r="G121" s="24"/>
    </row>
    <row r="122" spans="3:7" ht="15">
      <c r="C122" s="36"/>
      <c r="D122" s="24"/>
      <c r="E122" s="24"/>
      <c r="F122" s="24"/>
      <c r="G122" s="24"/>
    </row>
    <row r="123" spans="3:7" ht="15">
      <c r="C123" s="36"/>
      <c r="D123" s="24"/>
      <c r="E123" s="24"/>
      <c r="F123" s="24"/>
      <c r="G123" s="24"/>
    </row>
    <row r="124" spans="3:7" ht="15">
      <c r="C124" s="36"/>
      <c r="D124" s="24"/>
      <c r="E124" s="24"/>
      <c r="F124" s="24"/>
      <c r="G124" s="24"/>
    </row>
    <row r="125" spans="3:7" ht="15">
      <c r="C125" s="36"/>
      <c r="D125" s="24"/>
      <c r="E125" s="24"/>
      <c r="F125" s="24"/>
      <c r="G125" s="24"/>
    </row>
    <row r="126" spans="3:7" ht="15">
      <c r="C126" s="36"/>
      <c r="D126" s="24"/>
      <c r="E126" s="24"/>
      <c r="F126" s="24"/>
      <c r="G126" s="24"/>
    </row>
    <row r="127" spans="3:7" ht="15">
      <c r="C127" s="36"/>
      <c r="D127" s="24"/>
      <c r="E127" s="24"/>
      <c r="F127" s="24"/>
      <c r="G127" s="24"/>
    </row>
    <row r="128" spans="3:7" ht="15">
      <c r="C128" s="36"/>
      <c r="D128" s="24"/>
      <c r="E128" s="24"/>
      <c r="F128" s="24"/>
      <c r="G128" s="24"/>
    </row>
    <row r="129" spans="3:7" ht="15">
      <c r="C129" s="36"/>
      <c r="D129" s="24"/>
      <c r="E129" s="24"/>
      <c r="F129" s="24"/>
      <c r="G129" s="24"/>
    </row>
    <row r="130" spans="3:7" ht="15">
      <c r="C130" s="36"/>
      <c r="D130" s="24"/>
      <c r="E130" s="24"/>
      <c r="F130" s="24"/>
      <c r="G130" s="24"/>
    </row>
    <row r="131" spans="3:7" ht="15">
      <c r="C131" s="36"/>
      <c r="D131" s="24"/>
      <c r="E131" s="24"/>
      <c r="F131" s="24"/>
      <c r="G131" s="24"/>
    </row>
    <row r="132" spans="3:7" ht="15">
      <c r="C132" s="36"/>
      <c r="D132" s="24"/>
      <c r="E132" s="24"/>
      <c r="F132" s="24"/>
      <c r="G132" s="24"/>
    </row>
    <row r="133" spans="3:7" ht="15">
      <c r="C133" s="36"/>
      <c r="D133" s="24"/>
      <c r="E133" s="24"/>
      <c r="F133" s="24"/>
      <c r="G133" s="24"/>
    </row>
    <row r="134" spans="3:7" ht="15">
      <c r="C134" s="36"/>
      <c r="D134" s="24"/>
      <c r="E134" s="24"/>
      <c r="F134" s="24"/>
      <c r="G134" s="24"/>
    </row>
    <row r="135" spans="3:7" ht="15">
      <c r="C135" s="36"/>
      <c r="D135" s="24"/>
      <c r="E135" s="24"/>
      <c r="F135" s="24"/>
      <c r="G135" s="24"/>
    </row>
    <row r="136" spans="3:7" ht="15">
      <c r="C136" s="36"/>
      <c r="D136" s="24"/>
      <c r="E136" s="24"/>
      <c r="F136" s="24"/>
      <c r="G136" s="24"/>
    </row>
    <row r="137" spans="3:7" ht="15">
      <c r="C137" s="36"/>
      <c r="D137" s="24"/>
      <c r="E137" s="24"/>
      <c r="F137" s="24"/>
      <c r="G137" s="24"/>
    </row>
    <row r="138" spans="3:7" ht="15">
      <c r="C138" s="36"/>
      <c r="D138" s="24"/>
      <c r="E138" s="24"/>
      <c r="F138" s="24"/>
      <c r="G138" s="24"/>
    </row>
    <row r="139" spans="3:7" ht="15">
      <c r="C139" s="36"/>
      <c r="D139" s="24"/>
      <c r="E139" s="24"/>
      <c r="F139" s="24"/>
      <c r="G139" s="24"/>
    </row>
    <row r="140" spans="3:7" ht="15">
      <c r="C140" s="36"/>
      <c r="D140" s="24"/>
      <c r="E140" s="24"/>
      <c r="F140" s="24"/>
      <c r="G140" s="24"/>
    </row>
    <row r="141" spans="3:7" ht="15">
      <c r="C141" s="36"/>
      <c r="D141" s="24"/>
      <c r="E141" s="24"/>
      <c r="F141" s="24"/>
      <c r="G141" s="24"/>
    </row>
    <row r="142" spans="3:7" ht="15">
      <c r="C142" s="36"/>
      <c r="D142" s="24"/>
      <c r="E142" s="24"/>
      <c r="F142" s="24"/>
      <c r="G142" s="24"/>
    </row>
    <row r="143" spans="3:7" ht="15">
      <c r="C143" s="36"/>
      <c r="D143" s="24"/>
      <c r="E143" s="24"/>
      <c r="F143" s="24"/>
      <c r="G143" s="24"/>
    </row>
    <row r="144" spans="3:7" ht="15">
      <c r="C144" s="36"/>
      <c r="D144" s="24"/>
      <c r="E144" s="24"/>
      <c r="F144" s="24"/>
      <c r="G144" s="24"/>
    </row>
    <row r="145" spans="3:7" ht="15">
      <c r="C145" s="36"/>
      <c r="D145" s="24"/>
      <c r="E145" s="24"/>
      <c r="F145" s="24"/>
      <c r="G145" s="24"/>
    </row>
    <row r="146" spans="3:7" ht="15">
      <c r="C146" s="36"/>
      <c r="D146" s="24"/>
      <c r="E146" s="24"/>
      <c r="F146" s="24"/>
      <c r="G146" s="24"/>
    </row>
    <row r="147" spans="3:7" ht="15">
      <c r="C147" s="36"/>
      <c r="D147" s="24"/>
      <c r="E147" s="24"/>
      <c r="F147" s="24"/>
      <c r="G147" s="24"/>
    </row>
    <row r="148" spans="3:7" ht="15">
      <c r="C148" s="36"/>
      <c r="D148" s="24"/>
      <c r="E148" s="24"/>
      <c r="F148" s="24"/>
      <c r="G148" s="24"/>
    </row>
    <row r="149" spans="3:7" ht="15">
      <c r="C149" s="36"/>
      <c r="D149" s="24"/>
      <c r="E149" s="24"/>
      <c r="F149" s="24"/>
      <c r="G149" s="24"/>
    </row>
    <row r="150" spans="3:7" ht="15">
      <c r="C150" s="36"/>
      <c r="D150" s="24"/>
      <c r="E150" s="24"/>
      <c r="F150" s="24"/>
      <c r="G150" s="24"/>
    </row>
    <row r="151" spans="3:7" ht="15">
      <c r="C151" s="36"/>
      <c r="D151" s="24"/>
      <c r="E151" s="24"/>
      <c r="F151" s="24"/>
      <c r="G151" s="24"/>
    </row>
    <row r="152" spans="3:7" ht="15">
      <c r="C152" s="36"/>
      <c r="D152" s="24"/>
      <c r="E152" s="24"/>
      <c r="F152" s="24"/>
      <c r="G152" s="24"/>
    </row>
    <row r="153" spans="3:7" ht="15">
      <c r="C153" s="36"/>
      <c r="D153" s="24"/>
      <c r="E153" s="24"/>
      <c r="F153" s="24"/>
      <c r="G153" s="24"/>
    </row>
    <row r="154" spans="3:7" ht="15">
      <c r="C154" s="36"/>
      <c r="D154" s="24"/>
      <c r="E154" s="24"/>
      <c r="F154" s="24"/>
      <c r="G154" s="24"/>
    </row>
    <row r="155" spans="3:7" ht="15">
      <c r="C155" s="36"/>
      <c r="D155" s="24"/>
      <c r="E155" s="24"/>
      <c r="F155" s="24"/>
      <c r="G155" s="24"/>
    </row>
    <row r="156" spans="3:7" ht="15">
      <c r="C156" s="36"/>
      <c r="D156" s="24"/>
      <c r="E156" s="24"/>
      <c r="F156" s="24"/>
      <c r="G156" s="24"/>
    </row>
    <row r="157" spans="3:7" ht="15">
      <c r="C157" s="36"/>
      <c r="D157" s="24"/>
      <c r="E157" s="24"/>
      <c r="F157" s="24"/>
      <c r="G157" s="24"/>
    </row>
    <row r="158" spans="3:7" ht="15">
      <c r="C158" s="36"/>
      <c r="D158" s="24"/>
      <c r="E158" s="24"/>
      <c r="F158" s="24"/>
      <c r="G158" s="24"/>
    </row>
    <row r="159" spans="3:7" ht="15">
      <c r="C159" s="36"/>
      <c r="D159" s="24"/>
      <c r="E159" s="24"/>
      <c r="F159" s="24"/>
      <c r="G159" s="24"/>
    </row>
    <row r="160" spans="3:7" ht="15">
      <c r="C160" s="36"/>
      <c r="D160" s="24"/>
      <c r="E160" s="24"/>
      <c r="F160" s="24"/>
      <c r="G160" s="24"/>
    </row>
    <row r="161" spans="3:7" ht="15">
      <c r="C161" s="36"/>
      <c r="D161" s="24"/>
      <c r="E161" s="24"/>
      <c r="F161" s="24"/>
      <c r="G161" s="24"/>
    </row>
    <row r="162" spans="3:7" ht="15">
      <c r="C162" s="36"/>
      <c r="D162" s="24"/>
      <c r="E162" s="24"/>
      <c r="F162" s="24"/>
      <c r="G162" s="24"/>
    </row>
    <row r="163" spans="3:7" ht="15">
      <c r="C163" s="36"/>
      <c r="D163" s="24"/>
      <c r="E163" s="24"/>
      <c r="F163" s="24"/>
      <c r="G163" s="24"/>
    </row>
    <row r="164" spans="3:7" ht="15">
      <c r="C164" s="36"/>
      <c r="D164" s="24"/>
      <c r="E164" s="24"/>
      <c r="F164" s="24"/>
      <c r="G164" s="24"/>
    </row>
    <row r="165" spans="3:7" ht="15">
      <c r="C165" s="36"/>
      <c r="D165" s="24"/>
      <c r="E165" s="24"/>
      <c r="F165" s="24"/>
      <c r="G165" s="24"/>
    </row>
    <row r="166" spans="3:7" ht="15">
      <c r="C166" s="36"/>
      <c r="D166" s="24"/>
      <c r="E166" s="24"/>
      <c r="F166" s="24"/>
      <c r="G166" s="24"/>
    </row>
    <row r="167" spans="3:7" ht="15">
      <c r="C167" s="36"/>
      <c r="D167" s="24"/>
      <c r="E167" s="24"/>
      <c r="F167" s="24"/>
      <c r="G167" s="24"/>
    </row>
    <row r="168" spans="3:7" ht="15">
      <c r="C168" s="36"/>
      <c r="D168" s="24"/>
      <c r="E168" s="24"/>
      <c r="F168" s="24"/>
      <c r="G168" s="24"/>
    </row>
    <row r="169" spans="3:7" ht="15">
      <c r="C169" s="36"/>
      <c r="D169" s="24"/>
      <c r="E169" s="24"/>
      <c r="F169" s="24"/>
      <c r="G169" s="24"/>
    </row>
    <row r="170" spans="3:7" ht="15">
      <c r="C170" s="36"/>
      <c r="D170" s="24"/>
      <c r="E170" s="24"/>
      <c r="F170" s="24"/>
      <c r="G170" s="24"/>
    </row>
    <row r="171" spans="3:7" ht="15">
      <c r="C171" s="36"/>
      <c r="D171" s="24"/>
      <c r="E171" s="24"/>
      <c r="F171" s="24"/>
      <c r="G171" s="24"/>
    </row>
    <row r="172" spans="3:7" ht="15">
      <c r="C172" s="36"/>
      <c r="D172" s="24"/>
      <c r="E172" s="24"/>
      <c r="F172" s="24"/>
      <c r="G172" s="24"/>
    </row>
    <row r="173" spans="3:7" ht="15">
      <c r="C173" s="36"/>
      <c r="D173" s="24"/>
      <c r="E173" s="24"/>
      <c r="F173" s="24"/>
      <c r="G173" s="24"/>
    </row>
    <row r="174" spans="3:7" ht="15">
      <c r="C174" s="36"/>
      <c r="D174" s="24"/>
      <c r="E174" s="24"/>
      <c r="F174" s="24"/>
      <c r="G174" s="24"/>
    </row>
    <row r="175" spans="3:7" ht="15">
      <c r="C175" s="36"/>
      <c r="D175" s="24"/>
      <c r="E175" s="24"/>
      <c r="F175" s="24"/>
      <c r="G175" s="24"/>
    </row>
    <row r="176" spans="3:7" ht="15">
      <c r="C176" s="36"/>
      <c r="D176" s="24"/>
      <c r="E176" s="24"/>
      <c r="F176" s="24"/>
      <c r="G176" s="24"/>
    </row>
    <row r="177" spans="3:7" ht="15">
      <c r="C177" s="36"/>
      <c r="D177" s="24"/>
      <c r="E177" s="24"/>
      <c r="F177" s="24"/>
      <c r="G177" s="24"/>
    </row>
    <row r="178" spans="3:7" ht="15">
      <c r="C178" s="36"/>
      <c r="D178" s="24"/>
      <c r="E178" s="24"/>
      <c r="F178" s="24"/>
      <c r="G178" s="24"/>
    </row>
    <row r="179" spans="3:7" ht="15">
      <c r="C179" s="36"/>
      <c r="D179" s="24"/>
      <c r="E179" s="24"/>
      <c r="F179" s="24"/>
      <c r="G179" s="24"/>
    </row>
    <row r="180" spans="3:7" ht="15">
      <c r="C180" s="36"/>
      <c r="D180" s="24"/>
      <c r="E180" s="24"/>
      <c r="F180" s="24"/>
      <c r="G180" s="24"/>
    </row>
    <row r="181" spans="3:7" ht="15">
      <c r="C181" s="36"/>
      <c r="D181" s="24"/>
      <c r="E181" s="24"/>
      <c r="F181" s="24"/>
      <c r="G181" s="24"/>
    </row>
    <row r="182" spans="3:7" ht="15">
      <c r="C182" s="36"/>
      <c r="D182" s="24"/>
      <c r="E182" s="24"/>
      <c r="F182" s="24"/>
      <c r="G182" s="24"/>
    </row>
    <row r="183" spans="3:7" ht="15">
      <c r="C183" s="36"/>
      <c r="D183" s="24"/>
      <c r="E183" s="24"/>
      <c r="F183" s="24"/>
      <c r="G183" s="24"/>
    </row>
    <row r="184" spans="3:7" ht="15">
      <c r="C184" s="36"/>
      <c r="D184" s="24"/>
      <c r="E184" s="24"/>
      <c r="F184" s="24"/>
      <c r="G184" s="24"/>
    </row>
    <row r="185" spans="3:7" ht="15">
      <c r="C185" s="36"/>
      <c r="D185" s="24"/>
      <c r="E185" s="24"/>
      <c r="F185" s="24"/>
      <c r="G185" s="24"/>
    </row>
    <row r="186" spans="3:7" ht="15">
      <c r="C186" s="36"/>
      <c r="D186" s="24"/>
      <c r="E186" s="24"/>
      <c r="F186" s="24"/>
      <c r="G186" s="24"/>
    </row>
    <row r="187" spans="3:7" ht="15">
      <c r="C187" s="36"/>
      <c r="D187" s="24"/>
      <c r="E187" s="24"/>
      <c r="F187" s="24"/>
      <c r="G187" s="24"/>
    </row>
    <row r="188" spans="3:7" ht="15">
      <c r="C188" s="36"/>
      <c r="D188" s="24"/>
      <c r="E188" s="24"/>
      <c r="F188" s="24"/>
      <c r="G188" s="24"/>
    </row>
  </sheetData>
  <sheetProtection/>
  <mergeCells count="8">
    <mergeCell ref="P2:S2"/>
    <mergeCell ref="A1:L1"/>
    <mergeCell ref="A2:A3"/>
    <mergeCell ref="B2:B3"/>
    <mergeCell ref="C2:C3"/>
    <mergeCell ref="D2:G2"/>
    <mergeCell ref="H2:K2"/>
    <mergeCell ref="L2:O2"/>
  </mergeCells>
  <printOptions/>
  <pageMargins left="0.1968503937007874" right="0.2362204724409449" top="0.35433070866141736" bottom="0.31496062992125984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2012-06-19T08:13:03Z</cp:lastPrinted>
  <dcterms:created xsi:type="dcterms:W3CDTF">2006-09-28T05:33:49Z</dcterms:created>
  <dcterms:modified xsi:type="dcterms:W3CDTF">2017-06-13T08:46:17Z</dcterms:modified>
  <cp:category/>
  <cp:version/>
  <cp:contentType/>
  <cp:contentStatus/>
</cp:coreProperties>
</file>