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808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I18" i="1" l="1"/>
  <c r="I19" i="1"/>
  <c r="E29" i="1" l="1"/>
  <c r="C11" i="1"/>
  <c r="G29" i="1" l="1"/>
  <c r="F28" i="1"/>
  <c r="F11" i="1"/>
  <c r="T29" i="1"/>
  <c r="S29" i="1"/>
  <c r="Q29" i="1"/>
  <c r="P29" i="1"/>
  <c r="N29" i="1"/>
  <c r="K29" i="1"/>
  <c r="J29" i="1"/>
  <c r="H29" i="1"/>
  <c r="U20" i="1"/>
  <c r="I11" i="1"/>
  <c r="D29" i="1"/>
  <c r="C29" i="1"/>
  <c r="F29" i="1" s="1"/>
  <c r="T12" i="1" l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L11" i="1"/>
  <c r="O11" i="1"/>
  <c r="R11" i="1"/>
  <c r="U11" i="1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U12" i="1" l="1"/>
  <c r="U14" i="1"/>
  <c r="U16" i="1"/>
  <c r="U19" i="1"/>
  <c r="U21" i="1"/>
  <c r="U23" i="1"/>
  <c r="U25" i="1"/>
  <c r="U27" i="1"/>
  <c r="U13" i="1"/>
  <c r="U15" i="1"/>
  <c r="U17" i="1"/>
  <c r="U18" i="1"/>
  <c r="U22" i="1"/>
  <c r="U24" i="1"/>
  <c r="U26" i="1"/>
  <c r="U28" i="1"/>
  <c r="O25" i="1" l="1"/>
  <c r="O22" i="1"/>
  <c r="O15" i="1"/>
  <c r="O24" i="1"/>
  <c r="O17" i="1"/>
  <c r="O27" i="1"/>
  <c r="O19" i="1"/>
  <c r="O12" i="1"/>
  <c r="O21" i="1"/>
  <c r="O14" i="1"/>
  <c r="O26" i="1"/>
  <c r="O18" i="1"/>
  <c r="O28" i="1"/>
  <c r="O20" i="1"/>
  <c r="O13" i="1"/>
  <c r="O23" i="1"/>
  <c r="O16" i="1"/>
  <c r="I22" i="1" l="1"/>
  <c r="I21" i="1"/>
  <c r="I14" i="1"/>
  <c r="I15" i="1"/>
  <c r="I17" i="1"/>
  <c r="I12" i="1"/>
  <c r="I28" i="1"/>
  <c r="I25" i="1"/>
  <c r="I26" i="1"/>
  <c r="I20" i="1"/>
  <c r="I16" i="1"/>
  <c r="L28" i="1"/>
  <c r="L23" i="1"/>
  <c r="L26" i="1"/>
  <c r="L24" i="1"/>
  <c r="L18" i="1"/>
  <c r="L19" i="1"/>
  <c r="L27" i="1"/>
  <c r="L14" i="1"/>
  <c r="L21" i="1"/>
  <c r="I24" i="1"/>
  <c r="I27" i="1"/>
  <c r="I23" i="1"/>
  <c r="L13" i="1"/>
  <c r="L20" i="1"/>
  <c r="L16" i="1"/>
  <c r="L17" i="1"/>
  <c r="L25" i="1"/>
  <c r="L15" i="1"/>
  <c r="L12" i="1"/>
  <c r="L22" i="1"/>
  <c r="I13" i="1"/>
</calcChain>
</file>

<file path=xl/sharedStrings.xml><?xml version="1.0" encoding="utf-8"?>
<sst xmlns="http://schemas.openxmlformats.org/spreadsheetml/2006/main" count="65" uniqueCount="47">
  <si>
    <t>ОТЧЕТ</t>
  </si>
  <si>
    <t>Оценки по группам показателей качества финансового менеджмента</t>
  </si>
  <si>
    <t>наименование</t>
  </si>
  <si>
    <t>глава по БК</t>
  </si>
  <si>
    <t xml:space="preserve"> Управление расходами бюджета</t>
  </si>
  <si>
    <t>Учет и отчетность</t>
  </si>
  <si>
    <t>Внутренний контроль и аудит</t>
  </si>
  <si>
    <t>Управление активами</t>
  </si>
  <si>
    <t>Средние значения (в баллах):</t>
  </si>
  <si>
    <t>X</t>
  </si>
  <si>
    <t>Х</t>
  </si>
  <si>
    <t>Целевые значения показателей качества финансового менеджмента</t>
  </si>
  <si>
    <t>Главный администратор средств бюджета города Сочи</t>
  </si>
  <si>
    <t>Городское Собрание Сочи</t>
  </si>
  <si>
    <t>Администрация города Сочи</t>
  </si>
  <si>
    <t>Департамент по финансам и бюджету администрации города Сочи</t>
  </si>
  <si>
    <t>Управление финансового контроля администрации города Сочи</t>
  </si>
  <si>
    <t>Контрольно-счетная палата города-курорта Сочи</t>
  </si>
  <si>
    <t>Департамент строительства администрации города Сочи</t>
  </si>
  <si>
    <t>Департамент имущественных отношений администрации города Сочи</t>
  </si>
  <si>
    <t>Департамент городского хозяйства администрации города Сочи</t>
  </si>
  <si>
    <t>Управление по образованию и науке администрации города Сочи</t>
  </si>
  <si>
    <t>Управление культуры администрации города Сочи</t>
  </si>
  <si>
    <t>Департамент физической культуры и спорта администрации города Сочи</t>
  </si>
  <si>
    <t>Управление по вопросам семьи и детства администрации города Сочи</t>
  </si>
  <si>
    <t>Управление молодежной политики администрации города Сочи</t>
  </si>
  <si>
    <t>Департамент транспорта и дорожного хозяйства администрации города Сочи</t>
  </si>
  <si>
    <t>Администрация Адлерского внутригородского района города Сочи</t>
  </si>
  <si>
    <t>Администрация Лазаревского внутригородского района города Сочи</t>
  </si>
  <si>
    <t>Администрация Хостинского внутригородского района города Сочи</t>
  </si>
  <si>
    <t>Администрация Центрального внутригородского района города Сочи</t>
  </si>
  <si>
    <t>максимально возможная оценка в баллах</t>
  </si>
  <si>
    <t>фактическая оценка в баллах</t>
  </si>
  <si>
    <t xml:space="preserve"> Управление доходами  бюджета</t>
  </si>
  <si>
    <t>%</t>
  </si>
  <si>
    <t xml:space="preserve"> отклонение оценки направлению "Управление расходами"  от максимально возможного с учетом применимости показателей</t>
  </si>
  <si>
    <t xml:space="preserve"> отклонение оценки направлению "Управление доходами" от максимально возможного с учетом применимости показателей</t>
  </si>
  <si>
    <t>Периодичность: годовая</t>
  </si>
  <si>
    <t>х</t>
  </si>
  <si>
    <t>отклонение оценки по направлению "Учет и отчетность" от максимально возможного с учетом применимости показателей</t>
  </si>
  <si>
    <t>отклонение оценки по направлению "внутренний контроль и аудит" от максимально возможного с учетом применимости показателей</t>
  </si>
  <si>
    <t>отклонение оценки по направлению "Управление активами" от максимально возможного с учетом применимости показателей</t>
  </si>
  <si>
    <t>Итоговая оценка КФМ                                                                                                                                        (с учетом весов направлений  и коэффициента сложности)</t>
  </si>
  <si>
    <t>Наименование органа исполнительной власти</t>
  </si>
  <si>
    <t>Итоговая оценка КФМ</t>
  </si>
  <si>
    <t>% отклонения общей (итоговой) оценки от целевого показателя качества финансового менеджмента (82,0)</t>
  </si>
  <si>
    <t>О РЕЗУЛЬТАТАХ МОНИТОРИНГА КАЧЕСТВА ФИНАНСОВОГО МЕНЕДЖМЕНТА, ОСУЩЕСТВЛЯЕМОГО ГЛАВНЫМИ АДМИНИСТРАТОРАМИ СРЕДСТВ БЮДЖЕТА ГОРОДА  СОЧИ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</si>
</sst>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0.0%"/>
    <numFmt numFmtId="166" formatCode="0.0"/>
    <numFmt numFmtId="167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 Cyr"/>
      <family val="2"/>
      <charset val="204"/>
    </font>
    <font>
      <b/>
      <i/>
      <u/>
      <sz val="10"/>
      <color indexed="8"/>
      <name val="Arial Cyr"/>
      <family val="2"/>
      <charset val="204"/>
    </font>
    <font>
      <sz val="8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1" fillId="0" borderId="0" xfId="2" applyAlignment="1">
      <alignment horizontal="center"/>
    </xf>
    <xf numFmtId="0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2" borderId="0" xfId="1" applyNumberFormat="1" applyFont="1" applyFill="1" applyBorder="1" applyAlignment="1" applyProtection="1">
      <alignment vertical="top"/>
      <protection locked="0"/>
    </xf>
    <xf numFmtId="0" fontId="4" fillId="0" borderId="0" xfId="1" applyNumberFormat="1" applyFont="1" applyFill="1" applyBorder="1" applyAlignment="1" applyProtection="1">
      <alignment horizontal="left"/>
      <protection locked="0"/>
    </xf>
    <xf numFmtId="0" fontId="5" fillId="0" borderId="0" xfId="1" applyNumberFormat="1" applyFont="1" applyFill="1" applyBorder="1" applyAlignment="1" applyProtection="1">
      <alignment vertical="top"/>
      <protection locked="0"/>
    </xf>
    <xf numFmtId="0" fontId="5" fillId="2" borderId="0" xfId="1" applyNumberFormat="1" applyFont="1" applyFill="1" applyBorder="1" applyAlignment="1" applyProtection="1">
      <alignment vertical="top"/>
      <protection locked="0"/>
    </xf>
    <xf numFmtId="0" fontId="6" fillId="0" borderId="0" xfId="1" applyNumberFormat="1" applyFont="1" applyFill="1" applyBorder="1" applyAlignment="1" applyProtection="1">
      <alignment horizontal="center" vertical="top"/>
      <protection locked="0"/>
    </xf>
    <xf numFmtId="0" fontId="6" fillId="2" borderId="0" xfId="1" applyNumberFormat="1" applyFont="1" applyFill="1" applyBorder="1" applyAlignment="1" applyProtection="1">
      <alignment horizontal="center" vertical="top"/>
      <protection locked="0"/>
    </xf>
    <xf numFmtId="0" fontId="7" fillId="0" borderId="0" xfId="2" applyFont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wrapText="1"/>
      <protection locked="0"/>
    </xf>
    <xf numFmtId="0" fontId="8" fillId="0" borderId="13" xfId="0" applyFont="1" applyBorder="1" applyAlignment="1">
      <alignment vertical="center" wrapText="1"/>
    </xf>
    <xf numFmtId="0" fontId="9" fillId="0" borderId="16" xfId="0" applyFont="1" applyBorder="1" applyAlignment="1">
      <alignment horizontal="center"/>
    </xf>
    <xf numFmtId="0" fontId="0" fillId="0" borderId="0" xfId="0" applyFill="1"/>
    <xf numFmtId="0" fontId="8" fillId="0" borderId="15" xfId="0" applyFont="1" applyBorder="1" applyAlignment="1">
      <alignment vertical="center" wrapText="1"/>
    </xf>
    <xf numFmtId="0" fontId="9" fillId="0" borderId="17" xfId="0" applyFont="1" applyBorder="1" applyAlignment="1">
      <alignment horizontal="center"/>
    </xf>
    <xf numFmtId="166" fontId="10" fillId="3" borderId="3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vertical="center" wrapText="1"/>
    </xf>
    <xf numFmtId="0" fontId="9" fillId="0" borderId="26" xfId="0" applyFont="1" applyBorder="1" applyAlignment="1">
      <alignment horizontal="center"/>
    </xf>
    <xf numFmtId="0" fontId="3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4" xfId="1" applyNumberFormat="1" applyFont="1" applyFill="1" applyBorder="1" applyAlignment="1" applyProtection="1">
      <alignment horizontal="center" vertical="center" wrapText="1"/>
      <protection locked="0"/>
    </xf>
    <xf numFmtId="166" fontId="10" fillId="3" borderId="37" xfId="1" applyNumberFormat="1" applyFont="1" applyFill="1" applyBorder="1" applyAlignment="1" applyProtection="1">
      <alignment horizontal="center" vertical="center"/>
      <protection locked="0"/>
    </xf>
    <xf numFmtId="166" fontId="10" fillId="3" borderId="38" xfId="1" applyNumberFormat="1" applyFont="1" applyFill="1" applyBorder="1" applyAlignment="1" applyProtection="1">
      <alignment horizontal="center" vertical="center"/>
      <protection locked="0"/>
    </xf>
    <xf numFmtId="166" fontId="10" fillId="3" borderId="40" xfId="1" applyNumberFormat="1" applyFont="1" applyFill="1" applyBorder="1" applyAlignment="1" applyProtection="1">
      <alignment horizontal="center" vertical="center" wrapText="1"/>
      <protection locked="0"/>
    </xf>
    <xf numFmtId="166" fontId="10" fillId="3" borderId="22" xfId="1" applyNumberFormat="1" applyFont="1" applyFill="1" applyBorder="1" applyAlignment="1" applyProtection="1">
      <alignment horizontal="center" vertical="center"/>
      <protection locked="0"/>
    </xf>
    <xf numFmtId="166" fontId="10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8" xfId="1" applyNumberFormat="1" applyFont="1" applyFill="1" applyBorder="1" applyAlignment="1" applyProtection="1">
      <alignment horizontal="center" vertical="center" wrapText="1"/>
      <protection locked="0"/>
    </xf>
    <xf numFmtId="165" fontId="13" fillId="2" borderId="10" xfId="1" applyNumberFormat="1" applyFont="1" applyFill="1" applyBorder="1" applyAlignment="1" applyProtection="1">
      <alignment horizontal="center" vertical="center"/>
      <protection locked="0"/>
    </xf>
    <xf numFmtId="166" fontId="14" fillId="2" borderId="9" xfId="1" applyNumberFormat="1" applyFont="1" applyFill="1" applyBorder="1" applyAlignment="1" applyProtection="1">
      <alignment horizontal="center" vertical="center"/>
      <protection locked="0"/>
    </xf>
    <xf numFmtId="166" fontId="14" fillId="0" borderId="6" xfId="1" applyNumberFormat="1" applyFont="1" applyFill="1" applyBorder="1" applyAlignment="1" applyProtection="1">
      <alignment horizontal="center" vertical="center"/>
      <protection locked="0"/>
    </xf>
    <xf numFmtId="165" fontId="14" fillId="2" borderId="8" xfId="1" applyNumberFormat="1" applyFont="1" applyFill="1" applyBorder="1" applyAlignment="1" applyProtection="1">
      <alignment horizontal="center" vertical="center"/>
      <protection locked="0"/>
    </xf>
    <xf numFmtId="167" fontId="14" fillId="0" borderId="6" xfId="1" applyNumberFormat="1" applyFont="1" applyFill="1" applyBorder="1" applyAlignment="1" applyProtection="1">
      <alignment horizontal="center" vertical="center"/>
      <protection locked="0"/>
    </xf>
    <xf numFmtId="167" fontId="14" fillId="0" borderId="19" xfId="1" applyNumberFormat="1" applyFont="1" applyFill="1" applyBorder="1" applyAlignment="1" applyProtection="1">
      <alignment horizontal="center" vertical="center"/>
      <protection locked="0"/>
    </xf>
    <xf numFmtId="167" fontId="14" fillId="2" borderId="6" xfId="1" applyNumberFormat="1" applyFont="1" applyFill="1" applyBorder="1" applyAlignment="1" applyProtection="1">
      <alignment horizontal="center" vertical="center"/>
      <protection locked="0"/>
    </xf>
    <xf numFmtId="167" fontId="14" fillId="2" borderId="19" xfId="1" applyNumberFormat="1" applyFont="1" applyFill="1" applyBorder="1" applyAlignment="1" applyProtection="1">
      <alignment horizontal="center" vertical="center"/>
      <protection locked="0"/>
    </xf>
    <xf numFmtId="165" fontId="14" fillId="2" borderId="7" xfId="1" applyNumberFormat="1" applyFont="1" applyFill="1" applyBorder="1" applyAlignment="1" applyProtection="1">
      <alignment horizontal="center" vertical="center"/>
      <protection locked="0"/>
    </xf>
    <xf numFmtId="166" fontId="14" fillId="0" borderId="7" xfId="1" applyNumberFormat="1" applyFont="1" applyFill="1" applyBorder="1" applyAlignment="1" applyProtection="1">
      <alignment horizontal="center" vertical="center"/>
      <protection locked="0"/>
    </xf>
    <xf numFmtId="166" fontId="14" fillId="0" borderId="26" xfId="1" applyNumberFormat="1" applyFont="1" applyFill="1" applyBorder="1" applyAlignment="1" applyProtection="1">
      <alignment horizontal="center" vertical="center"/>
      <protection locked="0"/>
    </xf>
    <xf numFmtId="165" fontId="14" fillId="2" borderId="12" xfId="1" applyNumberFormat="1" applyFont="1" applyFill="1" applyBorder="1" applyAlignment="1" applyProtection="1">
      <alignment horizontal="center" vertical="center"/>
      <protection locked="0"/>
    </xf>
    <xf numFmtId="166" fontId="13" fillId="5" borderId="7" xfId="1" applyNumberFormat="1" applyFont="1" applyFill="1" applyBorder="1" applyAlignment="1" applyProtection="1">
      <alignment horizontal="center" vertical="center" wrapText="1"/>
      <protection locked="0"/>
    </xf>
    <xf numFmtId="166" fontId="13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32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42" xfId="1" applyNumberFormat="1" applyFont="1" applyFill="1" applyBorder="1" applyAlignment="1" applyProtection="1">
      <alignment horizontal="center" vertical="center" wrapText="1"/>
      <protection locked="0"/>
    </xf>
    <xf numFmtId="166" fontId="15" fillId="0" borderId="33" xfId="1" applyNumberFormat="1" applyFont="1" applyFill="1" applyBorder="1" applyAlignment="1" applyProtection="1">
      <alignment horizontal="center" vertical="center"/>
      <protection locked="0"/>
    </xf>
    <xf numFmtId="166" fontId="15" fillId="0" borderId="24" xfId="1" applyNumberFormat="1" applyFont="1" applyFill="1" applyBorder="1" applyAlignment="1" applyProtection="1">
      <alignment horizontal="center" vertical="center"/>
      <protection locked="0"/>
    </xf>
    <xf numFmtId="166" fontId="15" fillId="0" borderId="23" xfId="1" applyNumberFormat="1" applyFont="1" applyFill="1" applyBorder="1" applyAlignment="1" applyProtection="1">
      <alignment horizontal="center" vertical="center"/>
      <protection locked="0"/>
    </xf>
    <xf numFmtId="166" fontId="15" fillId="0" borderId="30" xfId="1" applyNumberFormat="1" applyFont="1" applyFill="1" applyBorder="1" applyAlignment="1" applyProtection="1">
      <alignment horizontal="center" vertical="center"/>
      <protection locked="0"/>
    </xf>
    <xf numFmtId="166" fontId="15" fillId="0" borderId="32" xfId="1" applyNumberFormat="1" applyFont="1" applyFill="1" applyBorder="1" applyAlignment="1" applyProtection="1">
      <alignment horizontal="center" vertical="center" wrapText="1"/>
      <protection locked="0"/>
    </xf>
    <xf numFmtId="166" fontId="15" fillId="0" borderId="3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NumberFormat="1" applyFont="1" applyFill="1" applyBorder="1" applyAlignment="1" applyProtection="1">
      <alignment horizontal="center" wrapText="1"/>
      <protection locked="0"/>
    </xf>
    <xf numFmtId="0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43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44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4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center" wrapText="1"/>
      <protection locked="0"/>
    </xf>
    <xf numFmtId="166" fontId="15" fillId="0" borderId="29" xfId="1" applyNumberFormat="1" applyFont="1" applyFill="1" applyBorder="1" applyAlignment="1" applyProtection="1">
      <alignment horizontal="center" vertical="center"/>
      <protection locked="0"/>
    </xf>
    <xf numFmtId="166" fontId="15" fillId="0" borderId="22" xfId="1" applyNumberFormat="1" applyFont="1" applyFill="1" applyBorder="1" applyAlignment="1" applyProtection="1">
      <alignment horizontal="center" vertical="center"/>
      <protection locked="0"/>
    </xf>
    <xf numFmtId="166" fontId="10" fillId="3" borderId="39" xfId="1" applyNumberFormat="1" applyFont="1" applyFill="1" applyBorder="1" applyAlignment="1" applyProtection="1">
      <alignment horizontal="left" vertical="center" wrapText="1"/>
      <protection locked="0"/>
    </xf>
    <xf numFmtId="166" fontId="10" fillId="3" borderId="30" xfId="1" applyNumberFormat="1" applyFont="1" applyFill="1" applyBorder="1" applyAlignment="1" applyProtection="1">
      <alignment horizontal="left" vertical="center" wrapText="1"/>
      <protection locked="0"/>
    </xf>
    <xf numFmtId="167" fontId="10" fillId="3" borderId="37" xfId="1" applyNumberFormat="1" applyFont="1" applyFill="1" applyBorder="1" applyAlignment="1" applyProtection="1">
      <alignment horizontal="left" vertical="top"/>
      <protection locked="0"/>
    </xf>
    <xf numFmtId="167" fontId="10" fillId="3" borderId="41" xfId="1" applyNumberFormat="1" applyFont="1" applyFill="1" applyBorder="1" applyAlignment="1" applyProtection="1">
      <alignment horizontal="left" vertical="top"/>
      <protection locked="0"/>
    </xf>
    <xf numFmtId="166" fontId="15" fillId="2" borderId="21" xfId="1" applyNumberFormat="1" applyFont="1" applyFill="1" applyBorder="1" applyAlignment="1" applyProtection="1">
      <alignment horizontal="center" vertical="center"/>
      <protection locked="0"/>
    </xf>
    <xf numFmtId="166" fontId="15" fillId="2" borderId="32" xfId="1" applyNumberFormat="1" applyFont="1" applyFill="1" applyBorder="1" applyAlignment="1" applyProtection="1">
      <alignment horizontal="center" vertical="center"/>
      <protection locked="0"/>
    </xf>
    <xf numFmtId="166" fontId="15" fillId="0" borderId="21" xfId="1" applyNumberFormat="1" applyFont="1" applyFill="1" applyBorder="1" applyAlignment="1" applyProtection="1">
      <alignment horizontal="center" vertical="center"/>
      <protection locked="0"/>
    </xf>
    <xf numFmtId="166" fontId="15" fillId="0" borderId="32" xfId="1" applyNumberFormat="1" applyFont="1" applyFill="1" applyBorder="1" applyAlignment="1" applyProtection="1">
      <alignment horizontal="center" vertical="center"/>
      <protection locked="0"/>
    </xf>
    <xf numFmtId="167" fontId="11" fillId="2" borderId="21" xfId="1" applyNumberFormat="1" applyFont="1" applyFill="1" applyBorder="1" applyAlignment="1" applyProtection="1">
      <alignment horizontal="center" vertical="center"/>
      <protection locked="0"/>
    </xf>
    <xf numFmtId="167" fontId="11" fillId="2" borderId="32" xfId="1" applyNumberFormat="1" applyFont="1" applyFill="1" applyBorder="1" applyAlignment="1" applyProtection="1">
      <alignment horizontal="center" vertical="center"/>
      <protection locked="0"/>
    </xf>
  </cellXfs>
  <cellStyles count="3">
    <cellStyle name="Денежный 2" xfId="1"/>
    <cellStyle name="Обычный" xfId="0" builtinId="0"/>
    <cellStyle name="Обычный 2" xfId="2"/>
  </cellStyles>
  <dxfs count="11"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9\&#1044;&#1054;&#1050;&#1059;&#1052;&#1045;&#1053;&#1058;&#1067;\&#1054;&#1058;&#1044;&#1045;&#1051;%20&#1052;&#1054;&#1053;&#1048;&#1058;&#1054;&#1056;&#1048;&#1053;&#1043;&#1040;\2023\&#1060;&#1080;&#1085;&#1072;&#1085;&#1089;&#1086;&#1074;&#1099;&#1081;%20&#1084;&#1077;&#1085;&#1077;&#1076;&#1078;&#1084;&#1077;&#1085;&#1090;%20&#1079;&#1072;%202022%20&#1075;&#1086;&#1076;\&#1050;&#1060;&#1052;%20&#1079;&#1072;%202022%20&#1075;&#1086;&#1076;\2.%20&#1057;&#1042;&#1054;&#1044;%20&#1060;&#1052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правление 1"/>
      <sheetName val="Направление 2"/>
      <sheetName val="Направление 3"/>
      <sheetName val="Направление 4"/>
      <sheetName val="Направление 5"/>
      <sheetName val="Свод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0.4</v>
          </cell>
          <cell r="E5">
            <v>0.4</v>
          </cell>
          <cell r="H5">
            <v>0.7</v>
          </cell>
          <cell r="I5">
            <v>0.59434191437197703</v>
          </cell>
          <cell r="L5">
            <v>1</v>
          </cell>
          <cell r="M5">
            <v>1</v>
          </cell>
          <cell r="P5">
            <v>0.5</v>
          </cell>
          <cell r="Q5">
            <v>0.25</v>
          </cell>
          <cell r="T5">
            <v>1</v>
          </cell>
          <cell r="U5">
            <v>0.25</v>
          </cell>
          <cell r="X5">
            <v>0.68</v>
          </cell>
          <cell r="Y5">
            <v>0.52717095718598861</v>
          </cell>
          <cell r="AB5">
            <v>77.525140762645378</v>
          </cell>
        </row>
        <row r="6">
          <cell r="D6">
            <v>1</v>
          </cell>
          <cell r="E6">
            <v>0.89999067309954373</v>
          </cell>
          <cell r="H6">
            <v>1</v>
          </cell>
          <cell r="I6">
            <v>0.50761736037898086</v>
          </cell>
          <cell r="L6">
            <v>1</v>
          </cell>
          <cell r="M6">
            <v>0.74314921721274807</v>
          </cell>
          <cell r="P6">
            <v>1</v>
          </cell>
          <cell r="Q6">
            <v>0.25</v>
          </cell>
          <cell r="T6">
            <v>1</v>
          </cell>
          <cell r="U6">
            <v>0</v>
          </cell>
          <cell r="X6">
            <v>0.99999999999999989</v>
          </cell>
          <cell r="Y6">
            <v>0.53312173653067407</v>
          </cell>
          <cell r="AB6">
            <v>55.977782335720796</v>
          </cell>
        </row>
        <row r="7">
          <cell r="D7">
            <v>0.4</v>
          </cell>
          <cell r="E7">
            <v>0.4</v>
          </cell>
          <cell r="H7">
            <v>0.7</v>
          </cell>
          <cell r="I7">
            <v>0.40727209087727106</v>
          </cell>
          <cell r="L7">
            <v>1</v>
          </cell>
          <cell r="M7">
            <v>0.82142755101457721</v>
          </cell>
          <cell r="P7">
            <v>0.5</v>
          </cell>
          <cell r="Q7">
            <v>0.5</v>
          </cell>
          <cell r="T7">
            <v>1</v>
          </cell>
          <cell r="U7">
            <v>0</v>
          </cell>
          <cell r="X7">
            <v>0.68</v>
          </cell>
          <cell r="Y7">
            <v>0.41577880054009325</v>
          </cell>
          <cell r="AB7">
            <v>61.14394125589606</v>
          </cell>
        </row>
        <row r="8">
          <cell r="D8">
            <v>0.4</v>
          </cell>
          <cell r="E8">
            <v>0.4</v>
          </cell>
          <cell r="H8">
            <v>0.7</v>
          </cell>
          <cell r="I8">
            <v>0.588567885318238</v>
          </cell>
          <cell r="L8">
            <v>1</v>
          </cell>
          <cell r="M8">
            <v>0.82142755101457721</v>
          </cell>
          <cell r="P8">
            <v>0.5</v>
          </cell>
          <cell r="Q8">
            <v>0.25</v>
          </cell>
          <cell r="T8">
            <v>1</v>
          </cell>
          <cell r="U8">
            <v>0.25</v>
          </cell>
          <cell r="X8">
            <v>0.68</v>
          </cell>
          <cell r="Y8">
            <v>0.5064266977605768</v>
          </cell>
          <cell r="AB8">
            <v>74.474514376555419</v>
          </cell>
        </row>
        <row r="9">
          <cell r="D9">
            <v>0.4</v>
          </cell>
          <cell r="E9">
            <v>0.4</v>
          </cell>
          <cell r="H9">
            <v>0.7</v>
          </cell>
          <cell r="I9">
            <v>0.54457522245876278</v>
          </cell>
          <cell r="L9">
            <v>1</v>
          </cell>
          <cell r="M9">
            <v>0.89285653060874637</v>
          </cell>
          <cell r="P9">
            <v>0.5</v>
          </cell>
          <cell r="Q9">
            <v>0.25</v>
          </cell>
          <cell r="T9">
            <v>1</v>
          </cell>
          <cell r="U9">
            <v>0</v>
          </cell>
          <cell r="X9">
            <v>0.68</v>
          </cell>
          <cell r="Y9">
            <v>0.46657326429025608</v>
          </cell>
          <cell r="AB9">
            <v>68.613715336802358</v>
          </cell>
        </row>
        <row r="10">
          <cell r="D10">
            <v>0.6</v>
          </cell>
          <cell r="E10">
            <v>0.2</v>
          </cell>
          <cell r="H10">
            <v>0.8</v>
          </cell>
          <cell r="I10">
            <v>0.31795676139470108</v>
          </cell>
          <cell r="L10">
            <v>1</v>
          </cell>
          <cell r="M10">
            <v>0.49999714284081614</v>
          </cell>
          <cell r="P10">
            <v>1</v>
          </cell>
          <cell r="Q10">
            <v>0.25</v>
          </cell>
          <cell r="T10">
            <v>1</v>
          </cell>
          <cell r="U10">
            <v>0.25</v>
          </cell>
          <cell r="X10">
            <v>0.82</v>
          </cell>
          <cell r="Y10">
            <v>0.29897809498143219</v>
          </cell>
          <cell r="AB10">
            <v>38.283780454939489</v>
          </cell>
        </row>
        <row r="11">
          <cell r="D11">
            <v>0.4</v>
          </cell>
          <cell r="E11">
            <v>0</v>
          </cell>
          <cell r="H11">
            <v>0.8</v>
          </cell>
          <cell r="I11">
            <v>0.45750195926440729</v>
          </cell>
          <cell r="L11">
            <v>1</v>
          </cell>
          <cell r="M11">
            <v>0.49999714284081614</v>
          </cell>
          <cell r="P11">
            <v>1</v>
          </cell>
          <cell r="Q11">
            <v>0.25</v>
          </cell>
          <cell r="T11">
            <v>1</v>
          </cell>
          <cell r="U11">
            <v>0</v>
          </cell>
          <cell r="X11">
            <v>0.78</v>
          </cell>
          <cell r="Y11">
            <v>0.30375069391628529</v>
          </cell>
          <cell r="AB11">
            <v>38.942396655934012</v>
          </cell>
        </row>
        <row r="12">
          <cell r="D12">
            <v>0.8</v>
          </cell>
          <cell r="E12">
            <v>0.4160597883673629</v>
          </cell>
          <cell r="H12">
            <v>0.9</v>
          </cell>
          <cell r="I12">
            <v>0.1755266461673016</v>
          </cell>
          <cell r="L12">
            <v>1</v>
          </cell>
          <cell r="M12">
            <v>0.73140746714247373</v>
          </cell>
          <cell r="P12">
            <v>0.75</v>
          </cell>
          <cell r="Q12">
            <v>0</v>
          </cell>
          <cell r="T12">
            <v>1</v>
          </cell>
          <cell r="U12">
            <v>0</v>
          </cell>
          <cell r="X12">
            <v>0.88500000000000012</v>
          </cell>
          <cell r="Y12">
            <v>0.24411602747137073</v>
          </cell>
          <cell r="AB12">
            <v>28.962918513552456</v>
          </cell>
        </row>
        <row r="13">
          <cell r="D13">
            <v>1</v>
          </cell>
          <cell r="E13">
            <v>0.72623724446635252</v>
          </cell>
          <cell r="H13">
            <v>1</v>
          </cell>
          <cell r="I13">
            <v>0.54625104588912965</v>
          </cell>
          <cell r="L13">
            <v>1</v>
          </cell>
          <cell r="M13">
            <v>0.70792396700192495</v>
          </cell>
          <cell r="P13">
            <v>1</v>
          </cell>
          <cell r="Q13">
            <v>0</v>
          </cell>
          <cell r="T13">
            <v>1</v>
          </cell>
          <cell r="U13">
            <v>0.11544132679807106</v>
          </cell>
          <cell r="X13">
            <v>0.99999999999999989</v>
          </cell>
          <cell r="Y13">
            <v>0.50070950121783497</v>
          </cell>
          <cell r="AB13">
            <v>55.078045133961865</v>
          </cell>
        </row>
        <row r="14">
          <cell r="D14">
            <v>0.8</v>
          </cell>
          <cell r="E14">
            <v>0.65396736710690762</v>
          </cell>
          <cell r="H14">
            <v>1</v>
          </cell>
          <cell r="I14">
            <v>0.65916646194310169</v>
          </cell>
          <cell r="L14">
            <v>1</v>
          </cell>
          <cell r="M14">
            <v>0.76663271735329674</v>
          </cell>
          <cell r="P14">
            <v>1</v>
          </cell>
          <cell r="Q14">
            <v>0.25</v>
          </cell>
          <cell r="T14">
            <v>1</v>
          </cell>
          <cell r="U14">
            <v>0.21845126027260434</v>
          </cell>
          <cell r="X14">
            <v>0.96</v>
          </cell>
          <cell r="Y14">
            <v>0.58388510215552247</v>
          </cell>
          <cell r="AB14">
            <v>63.862433048260279</v>
          </cell>
        </row>
        <row r="15">
          <cell r="D15">
            <v>0.8</v>
          </cell>
          <cell r="E15">
            <v>0.40001211480727855</v>
          </cell>
          <cell r="H15">
            <v>1</v>
          </cell>
          <cell r="I15">
            <v>0.73160082687186367</v>
          </cell>
          <cell r="L15">
            <v>1</v>
          </cell>
          <cell r="M15">
            <v>0.67269871679110183</v>
          </cell>
          <cell r="P15">
            <v>1</v>
          </cell>
          <cell r="Q15">
            <v>0.25</v>
          </cell>
          <cell r="T15">
            <v>1</v>
          </cell>
          <cell r="U15">
            <v>0</v>
          </cell>
          <cell r="X15">
            <v>0.96</v>
          </cell>
          <cell r="Y15">
            <v>0.53807270807649776</v>
          </cell>
          <cell r="AB15">
            <v>56.04924042463518</v>
          </cell>
        </row>
        <row r="16">
          <cell r="D16">
            <v>0.4</v>
          </cell>
          <cell r="E16">
            <v>0.4</v>
          </cell>
          <cell r="H16">
            <v>0.85</v>
          </cell>
          <cell r="I16">
            <v>0.42999849992499622</v>
          </cell>
          <cell r="L16">
            <v>1</v>
          </cell>
          <cell r="M16">
            <v>0.64285510202915441</v>
          </cell>
          <cell r="P16">
            <v>0.75</v>
          </cell>
          <cell r="Q16">
            <v>0.25</v>
          </cell>
          <cell r="T16">
            <v>1</v>
          </cell>
          <cell r="U16">
            <v>9.8761347341409234E-2</v>
          </cell>
          <cell r="X16">
            <v>0.77999999999999992</v>
          </cell>
          <cell r="Y16">
            <v>0.39416089489955453</v>
          </cell>
          <cell r="AB16">
            <v>50.533448064045459</v>
          </cell>
        </row>
        <row r="17">
          <cell r="D17">
            <v>0.4</v>
          </cell>
          <cell r="E17">
            <v>0.2</v>
          </cell>
          <cell r="H17">
            <v>0.8</v>
          </cell>
          <cell r="I17">
            <v>0.48261437473278374</v>
          </cell>
          <cell r="L17">
            <v>1</v>
          </cell>
          <cell r="M17">
            <v>0.64285510202915441</v>
          </cell>
          <cell r="P17">
            <v>0.75</v>
          </cell>
          <cell r="Q17">
            <v>0.25</v>
          </cell>
          <cell r="T17">
            <v>1</v>
          </cell>
          <cell r="U17">
            <v>0</v>
          </cell>
          <cell r="X17">
            <v>0.755</v>
          </cell>
          <cell r="Y17">
            <v>0.37059269756930735</v>
          </cell>
          <cell r="AB17">
            <v>49.085125505868518</v>
          </cell>
        </row>
        <row r="18">
          <cell r="D18">
            <v>0.4</v>
          </cell>
          <cell r="E18">
            <v>0.4</v>
          </cell>
          <cell r="H18">
            <v>0.8</v>
          </cell>
          <cell r="I18">
            <v>0.40030073766611884</v>
          </cell>
          <cell r="L18">
            <v>1</v>
          </cell>
          <cell r="M18">
            <v>0.57142612243498536</v>
          </cell>
          <cell r="P18">
            <v>1</v>
          </cell>
          <cell r="Q18">
            <v>0.25</v>
          </cell>
          <cell r="T18">
            <v>1</v>
          </cell>
          <cell r="U18">
            <v>0.25</v>
          </cell>
          <cell r="X18">
            <v>0.78</v>
          </cell>
          <cell r="Y18">
            <v>0.38729298107655802</v>
          </cell>
          <cell r="AB18">
            <v>52.135593606459729</v>
          </cell>
        </row>
        <row r="19">
          <cell r="D19">
            <v>0.4</v>
          </cell>
          <cell r="E19">
            <v>0.4</v>
          </cell>
          <cell r="H19">
            <v>0.8</v>
          </cell>
          <cell r="I19">
            <v>0.43048804375342459</v>
          </cell>
          <cell r="L19">
            <v>1</v>
          </cell>
          <cell r="M19">
            <v>0.67856959182623899</v>
          </cell>
          <cell r="P19">
            <v>1</v>
          </cell>
          <cell r="Q19">
            <v>0.5</v>
          </cell>
          <cell r="T19">
            <v>1</v>
          </cell>
          <cell r="U19">
            <v>0.25</v>
          </cell>
          <cell r="X19">
            <v>0.78</v>
          </cell>
          <cell r="Y19">
            <v>0.4381009810593362</v>
          </cell>
          <cell r="AB19">
            <v>56.16679244350464</v>
          </cell>
        </row>
        <row r="20">
          <cell r="D20">
            <v>0.4</v>
          </cell>
          <cell r="E20">
            <v>0.2</v>
          </cell>
          <cell r="H20">
            <v>0.75</v>
          </cell>
          <cell r="I20">
            <v>0.33966455280188207</v>
          </cell>
          <cell r="L20">
            <v>1</v>
          </cell>
          <cell r="M20">
            <v>0.64285510202915441</v>
          </cell>
          <cell r="P20">
            <v>1</v>
          </cell>
          <cell r="Q20">
            <v>0.75</v>
          </cell>
          <cell r="T20">
            <v>1</v>
          </cell>
          <cell r="U20">
            <v>0</v>
          </cell>
          <cell r="X20">
            <v>0.755</v>
          </cell>
          <cell r="Y20">
            <v>0.34911778660385651</v>
          </cell>
          <cell r="AB20">
            <v>46.240766437596889</v>
          </cell>
        </row>
        <row r="21">
          <cell r="D21">
            <v>0.4</v>
          </cell>
          <cell r="E21">
            <v>0.4</v>
          </cell>
          <cell r="H21">
            <v>0.75</v>
          </cell>
          <cell r="I21">
            <v>0.45671083760626674</v>
          </cell>
          <cell r="L21">
            <v>1</v>
          </cell>
          <cell r="M21">
            <v>0.60714061223206983</v>
          </cell>
          <cell r="P21">
            <v>1</v>
          </cell>
          <cell r="Q21">
            <v>0.75</v>
          </cell>
          <cell r="T21">
            <v>1</v>
          </cell>
          <cell r="U21">
            <v>0</v>
          </cell>
          <cell r="X21">
            <v>0.755</v>
          </cell>
          <cell r="Y21">
            <v>0.44406948002634039</v>
          </cell>
          <cell r="AB21">
            <v>58.817149672362966</v>
          </cell>
        </row>
        <row r="22">
          <cell r="D22">
            <v>0.4</v>
          </cell>
          <cell r="E22">
            <v>0.4</v>
          </cell>
          <cell r="H22">
            <v>0.75</v>
          </cell>
          <cell r="I22">
            <v>0.35434417034098709</v>
          </cell>
          <cell r="L22">
            <v>1</v>
          </cell>
          <cell r="M22">
            <v>0.64285510202915441</v>
          </cell>
          <cell r="P22">
            <v>1</v>
          </cell>
          <cell r="Q22">
            <v>0.75</v>
          </cell>
          <cell r="T22">
            <v>1</v>
          </cell>
          <cell r="U22">
            <v>0</v>
          </cell>
          <cell r="X22">
            <v>0.755</v>
          </cell>
          <cell r="Y22">
            <v>0.39645759537340902</v>
          </cell>
          <cell r="AB22">
            <v>52.510939784557486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10" zoomScale="70" zoomScaleNormal="70" workbookViewId="0">
      <selection activeCell="I19" sqref="I19"/>
    </sheetView>
  </sheetViews>
  <sheetFormatPr defaultRowHeight="15" x14ac:dyDescent="0.25"/>
  <cols>
    <col min="1" max="1" width="43.85546875" customWidth="1"/>
    <col min="3" max="3" width="17.140625" customWidth="1"/>
    <col min="4" max="4" width="14.140625" customWidth="1"/>
    <col min="5" max="5" width="15.7109375" style="14" customWidth="1"/>
    <col min="6" max="6" width="14.7109375" customWidth="1"/>
    <col min="7" max="7" width="15.28515625" customWidth="1"/>
    <col min="8" max="8" width="13.7109375" customWidth="1"/>
    <col min="9" max="9" width="11.85546875" customWidth="1"/>
    <col min="10" max="10" width="14.7109375" customWidth="1"/>
    <col min="11" max="11" width="14.28515625" customWidth="1"/>
    <col min="12" max="12" width="12.5703125" customWidth="1"/>
    <col min="13" max="13" width="15.28515625" customWidth="1"/>
    <col min="14" max="14" width="14.5703125" customWidth="1"/>
    <col min="15" max="15" width="12.5703125" customWidth="1"/>
    <col min="16" max="16" width="14.7109375" customWidth="1"/>
    <col min="17" max="17" width="12.7109375" customWidth="1"/>
    <col min="18" max="18" width="13.5703125" customWidth="1"/>
    <col min="19" max="19" width="15.28515625" customWidth="1"/>
    <col min="20" max="20" width="12.42578125" customWidth="1"/>
    <col min="21" max="21" width="12" customWidth="1"/>
  </cols>
  <sheetData>
    <row r="1" spans="1:21" ht="22.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11"/>
      <c r="U1" s="1"/>
    </row>
    <row r="2" spans="1:21" ht="20.25" customHeight="1" x14ac:dyDescent="0.25">
      <c r="A2" s="58" t="s">
        <v>46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11"/>
      <c r="U2" s="1"/>
    </row>
    <row r="3" spans="1:21" ht="6" customHeight="1" x14ac:dyDescent="0.25">
      <c r="A3" s="2"/>
      <c r="B3" s="3"/>
      <c r="C3" s="2"/>
      <c r="D3" s="2"/>
      <c r="E3" s="2"/>
      <c r="F3" s="2"/>
      <c r="G3" s="2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"/>
    </row>
    <row r="4" spans="1:21" x14ac:dyDescent="0.25">
      <c r="A4" s="5" t="s">
        <v>43</v>
      </c>
      <c r="B4" s="6" t="s">
        <v>15</v>
      </c>
      <c r="C4" s="6"/>
      <c r="D4" s="6"/>
      <c r="E4" s="6"/>
      <c r="F4" s="6"/>
      <c r="G4" s="6"/>
      <c r="H4" s="6"/>
      <c r="I4" s="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"/>
    </row>
    <row r="5" spans="1:21" x14ac:dyDescent="0.25">
      <c r="A5" s="5" t="s">
        <v>37</v>
      </c>
      <c r="B5" s="3"/>
      <c r="C5" s="2"/>
      <c r="D5" s="2"/>
      <c r="E5" s="2"/>
      <c r="F5" s="2"/>
      <c r="G5" s="2"/>
      <c r="H5" s="2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"/>
    </row>
    <row r="6" spans="1:21" ht="15.75" thickBot="1" x14ac:dyDescent="0.3">
      <c r="A6" s="3"/>
      <c r="B6" s="3"/>
      <c r="C6" s="3"/>
      <c r="D6" s="3"/>
      <c r="E6" s="3"/>
      <c r="F6" s="3"/>
      <c r="G6" s="3"/>
      <c r="H6" s="8">
        <v>0.5</v>
      </c>
      <c r="I6" s="9"/>
      <c r="J6" s="8">
        <v>0.2</v>
      </c>
      <c r="K6" s="8"/>
      <c r="L6" s="8"/>
      <c r="M6" s="8">
        <v>0.1</v>
      </c>
      <c r="N6" s="8"/>
      <c r="O6" s="8"/>
      <c r="P6" s="8">
        <v>0.1</v>
      </c>
      <c r="Q6" s="8"/>
      <c r="R6" s="8"/>
      <c r="S6" s="8">
        <v>0.1</v>
      </c>
      <c r="T6" s="8"/>
      <c r="U6" s="10"/>
    </row>
    <row r="7" spans="1:21" ht="30" customHeight="1" thickBot="1" x14ac:dyDescent="0.3">
      <c r="A7" s="59" t="s">
        <v>12</v>
      </c>
      <c r="B7" s="60"/>
      <c r="C7" s="66" t="s">
        <v>42</v>
      </c>
      <c r="D7" s="61"/>
      <c r="E7" s="61"/>
      <c r="F7" s="69" t="s">
        <v>45</v>
      </c>
      <c r="G7" s="72" t="s">
        <v>1</v>
      </c>
      <c r="H7" s="72"/>
      <c r="I7" s="72"/>
      <c r="J7" s="72"/>
      <c r="K7" s="72"/>
      <c r="L7" s="72"/>
      <c r="M7" s="72"/>
      <c r="N7" s="72"/>
      <c r="O7" s="72"/>
      <c r="P7" s="73"/>
      <c r="Q7" s="73"/>
      <c r="R7" s="73"/>
      <c r="S7" s="73"/>
      <c r="T7" s="73"/>
      <c r="U7" s="74"/>
    </row>
    <row r="8" spans="1:21" ht="207" customHeight="1" thickBot="1" x14ac:dyDescent="0.3">
      <c r="A8" s="62" t="s">
        <v>2</v>
      </c>
      <c r="B8" s="64" t="s">
        <v>3</v>
      </c>
      <c r="C8" s="67"/>
      <c r="D8" s="68"/>
      <c r="E8" s="68"/>
      <c r="F8" s="70"/>
      <c r="G8" s="61" t="s">
        <v>33</v>
      </c>
      <c r="H8" s="61"/>
      <c r="I8" s="49" t="s">
        <v>36</v>
      </c>
      <c r="J8" s="75" t="s">
        <v>4</v>
      </c>
      <c r="K8" s="61"/>
      <c r="L8" s="49" t="s">
        <v>35</v>
      </c>
      <c r="M8" s="75" t="s">
        <v>5</v>
      </c>
      <c r="N8" s="61"/>
      <c r="O8" s="49" t="s">
        <v>39</v>
      </c>
      <c r="P8" s="76" t="s">
        <v>6</v>
      </c>
      <c r="Q8" s="77"/>
      <c r="R8" s="49" t="s">
        <v>40</v>
      </c>
      <c r="S8" s="76" t="s">
        <v>7</v>
      </c>
      <c r="T8" s="77"/>
      <c r="U8" s="49" t="s">
        <v>41</v>
      </c>
    </row>
    <row r="9" spans="1:21" ht="48.75" customHeight="1" thickBot="1" x14ac:dyDescent="0.3">
      <c r="A9" s="63"/>
      <c r="B9" s="65"/>
      <c r="C9" s="31" t="s">
        <v>31</v>
      </c>
      <c r="D9" s="31" t="s">
        <v>32</v>
      </c>
      <c r="E9" s="51" t="s">
        <v>44</v>
      </c>
      <c r="F9" s="71"/>
      <c r="G9" s="32" t="s">
        <v>31</v>
      </c>
      <c r="H9" s="31" t="s">
        <v>32</v>
      </c>
      <c r="I9" s="48" t="s">
        <v>34</v>
      </c>
      <c r="J9" s="31" t="s">
        <v>31</v>
      </c>
      <c r="K9" s="31" t="s">
        <v>32</v>
      </c>
      <c r="L9" s="50" t="s">
        <v>34</v>
      </c>
      <c r="M9" s="31" t="s">
        <v>31</v>
      </c>
      <c r="N9" s="31" t="s">
        <v>32</v>
      </c>
      <c r="O9" s="50" t="s">
        <v>34</v>
      </c>
      <c r="P9" s="31" t="s">
        <v>31</v>
      </c>
      <c r="Q9" s="31" t="s">
        <v>32</v>
      </c>
      <c r="R9" s="50" t="s">
        <v>34</v>
      </c>
      <c r="S9" s="31" t="s">
        <v>31</v>
      </c>
      <c r="T9" s="31" t="s">
        <v>32</v>
      </c>
      <c r="U9" s="47" t="s">
        <v>34</v>
      </c>
    </row>
    <row r="10" spans="1:21" ht="15.75" thickBot="1" x14ac:dyDescent="0.3">
      <c r="A10" s="20">
        <v>1</v>
      </c>
      <c r="B10" s="21">
        <v>2</v>
      </c>
      <c r="C10" s="21">
        <v>3</v>
      </c>
      <c r="D10" s="22">
        <v>4</v>
      </c>
      <c r="E10" s="22">
        <v>5</v>
      </c>
      <c r="F10" s="22">
        <v>6</v>
      </c>
      <c r="G10" s="20">
        <v>7</v>
      </c>
      <c r="H10" s="21">
        <v>8</v>
      </c>
      <c r="I10" s="23">
        <v>9</v>
      </c>
      <c r="J10" s="20">
        <v>9</v>
      </c>
      <c r="K10" s="24">
        <v>10</v>
      </c>
      <c r="L10" s="25">
        <v>11</v>
      </c>
      <c r="M10" s="20">
        <v>12</v>
      </c>
      <c r="N10" s="24">
        <v>13</v>
      </c>
      <c r="O10" s="25">
        <v>14</v>
      </c>
      <c r="P10" s="24">
        <v>15</v>
      </c>
      <c r="Q10" s="24">
        <v>16</v>
      </c>
      <c r="R10" s="21">
        <v>17</v>
      </c>
      <c r="S10" s="21">
        <v>18</v>
      </c>
      <c r="T10" s="22">
        <v>19</v>
      </c>
      <c r="U10" s="25">
        <v>20</v>
      </c>
    </row>
    <row r="11" spans="1:21" ht="24.75" customHeight="1" x14ac:dyDescent="0.25">
      <c r="A11" s="18" t="s">
        <v>13</v>
      </c>
      <c r="B11" s="19"/>
      <c r="C11" s="45">
        <f>[1]Свод!X5*100</f>
        <v>68</v>
      </c>
      <c r="D11" s="45">
        <f>[1]Свод!Y5*100</f>
        <v>52.717095718598863</v>
      </c>
      <c r="E11" s="46">
        <f>[1]Свод!AB5</f>
        <v>77.525140762645378</v>
      </c>
      <c r="F11" s="33">
        <f>E11/82</f>
        <v>0.94542854588591929</v>
      </c>
      <c r="G11" s="34">
        <f>[1]Свод!D5*100</f>
        <v>40</v>
      </c>
      <c r="H11" s="35">
        <f>[1]Свод!E5*100</f>
        <v>40</v>
      </c>
      <c r="I11" s="36">
        <f>H11/G11</f>
        <v>1</v>
      </c>
      <c r="J11" s="37">
        <f>[1]Свод!H5*100</f>
        <v>70</v>
      </c>
      <c r="K11" s="38">
        <f>[1]Свод!I5*100</f>
        <v>59.434191437197704</v>
      </c>
      <c r="L11" s="36">
        <f>K11/J11</f>
        <v>0.84905987767425295</v>
      </c>
      <c r="M11" s="39">
        <f>[1]Свод!L5*100</f>
        <v>100</v>
      </c>
      <c r="N11" s="40">
        <f>[1]Свод!M5*100</f>
        <v>100</v>
      </c>
      <c r="O11" s="36">
        <f>N11/M11</f>
        <v>1</v>
      </c>
      <c r="P11" s="40">
        <f>[1]Свод!P5*100</f>
        <v>50</v>
      </c>
      <c r="Q11" s="40">
        <f>[1]Свод!Q5*100</f>
        <v>25</v>
      </c>
      <c r="R11" s="41">
        <f>Q11/P11</f>
        <v>0.5</v>
      </c>
      <c r="S11" s="42">
        <f>[1]Свод!T5*100</f>
        <v>100</v>
      </c>
      <c r="T11" s="43">
        <f>[1]Свод!U5*100</f>
        <v>25</v>
      </c>
      <c r="U11" s="36">
        <f>T11/S11</f>
        <v>0.25</v>
      </c>
    </row>
    <row r="12" spans="1:21" ht="23.25" customHeight="1" x14ac:dyDescent="0.25">
      <c r="A12" s="12" t="s">
        <v>14</v>
      </c>
      <c r="B12" s="13">
        <v>902</v>
      </c>
      <c r="C12" s="45">
        <f>[1]Свод!X6*100</f>
        <v>99.999999999999986</v>
      </c>
      <c r="D12" s="45">
        <f>[1]Свод!Y6*100</f>
        <v>53.312173653067404</v>
      </c>
      <c r="E12" s="46">
        <f>[1]Свод!AB6</f>
        <v>55.977782335720796</v>
      </c>
      <c r="F12" s="33">
        <f t="shared" ref="F12:F27" si="0">E12/82</f>
        <v>0.68265588214293649</v>
      </c>
      <c r="G12" s="34">
        <f>[1]Свод!D6*100</f>
        <v>100</v>
      </c>
      <c r="H12" s="35">
        <f>[1]Свод!E6*100</f>
        <v>89.99906730995437</v>
      </c>
      <c r="I12" s="36">
        <f t="shared" ref="I12:I28" si="1">H12/G12</f>
        <v>0.89999067309954373</v>
      </c>
      <c r="J12" s="37">
        <f>[1]Свод!H6*100</f>
        <v>100</v>
      </c>
      <c r="K12" s="38">
        <f>[1]Свод!I6*100</f>
        <v>50.761736037898089</v>
      </c>
      <c r="L12" s="36">
        <f t="shared" ref="L12:L28" si="2">K12/J12</f>
        <v>0.50761736037898086</v>
      </c>
      <c r="M12" s="39">
        <f>[1]Свод!L6*100</f>
        <v>100</v>
      </c>
      <c r="N12" s="40">
        <f>[1]Свод!M6*100</f>
        <v>74.3149217212748</v>
      </c>
      <c r="O12" s="36">
        <f t="shared" ref="O12:O28" si="3">N12/M12</f>
        <v>0.74314921721274796</v>
      </c>
      <c r="P12" s="40">
        <f>[1]Свод!P6*100</f>
        <v>100</v>
      </c>
      <c r="Q12" s="40">
        <f>[1]Свод!Q6*100</f>
        <v>25</v>
      </c>
      <c r="R12" s="41">
        <f t="shared" ref="R12:R28" si="4">Q12/P12</f>
        <v>0.25</v>
      </c>
      <c r="S12" s="42">
        <f>[1]Свод!T6*100</f>
        <v>100</v>
      </c>
      <c r="T12" s="43">
        <f>[1]Свод!U6*100</f>
        <v>0</v>
      </c>
      <c r="U12" s="36">
        <f t="shared" ref="U12:U28" si="5">T12/S12</f>
        <v>0</v>
      </c>
    </row>
    <row r="13" spans="1:21" ht="29.25" customHeight="1" x14ac:dyDescent="0.25">
      <c r="A13" s="12" t="s">
        <v>15</v>
      </c>
      <c r="B13" s="13">
        <v>905</v>
      </c>
      <c r="C13" s="45">
        <f>[1]Свод!X7*100</f>
        <v>68</v>
      </c>
      <c r="D13" s="45">
        <f>[1]Свод!Y7*100</f>
        <v>41.577880054009327</v>
      </c>
      <c r="E13" s="46">
        <f>[1]Свод!AB7</f>
        <v>61.14394125589606</v>
      </c>
      <c r="F13" s="33">
        <f t="shared" si="0"/>
        <v>0.7456578201938544</v>
      </c>
      <c r="G13" s="34">
        <f>[1]Свод!D7*100</f>
        <v>40</v>
      </c>
      <c r="H13" s="35">
        <f>[1]Свод!E7*100</f>
        <v>40</v>
      </c>
      <c r="I13" s="36">
        <f t="shared" si="1"/>
        <v>1</v>
      </c>
      <c r="J13" s="37">
        <f>[1]Свод!H7*100</f>
        <v>70</v>
      </c>
      <c r="K13" s="38">
        <f>[1]Свод!I7*100</f>
        <v>40.727209087727104</v>
      </c>
      <c r="L13" s="36">
        <f t="shared" si="2"/>
        <v>0.58181727268181582</v>
      </c>
      <c r="M13" s="39">
        <f>[1]Свод!L7*100</f>
        <v>100</v>
      </c>
      <c r="N13" s="40">
        <f>[1]Свод!M7*100</f>
        <v>82.142755101457723</v>
      </c>
      <c r="O13" s="36">
        <f t="shared" si="3"/>
        <v>0.82142755101457721</v>
      </c>
      <c r="P13" s="40">
        <f>[1]Свод!P7*100</f>
        <v>50</v>
      </c>
      <c r="Q13" s="40">
        <f>[1]Свод!Q7*100</f>
        <v>50</v>
      </c>
      <c r="R13" s="41">
        <f t="shared" si="4"/>
        <v>1</v>
      </c>
      <c r="S13" s="42">
        <f>[1]Свод!T7*100</f>
        <v>100</v>
      </c>
      <c r="T13" s="43">
        <f>[1]Свод!U7*100</f>
        <v>0</v>
      </c>
      <c r="U13" s="36">
        <f t="shared" si="5"/>
        <v>0</v>
      </c>
    </row>
    <row r="14" spans="1:21" ht="31.5" x14ac:dyDescent="0.25">
      <c r="A14" s="12" t="s">
        <v>16</v>
      </c>
      <c r="B14" s="13">
        <v>908</v>
      </c>
      <c r="C14" s="45">
        <f>[1]Свод!X8*100</f>
        <v>68</v>
      </c>
      <c r="D14" s="45">
        <f>[1]Свод!Y8*100</f>
        <v>50.64266977605768</v>
      </c>
      <c r="E14" s="46">
        <f>[1]Свод!AB8</f>
        <v>74.474514376555419</v>
      </c>
      <c r="F14" s="33">
        <f t="shared" si="0"/>
        <v>0.90822578507994411</v>
      </c>
      <c r="G14" s="34">
        <f>[1]Свод!D8*100</f>
        <v>40</v>
      </c>
      <c r="H14" s="35">
        <f>[1]Свод!E8*100</f>
        <v>40</v>
      </c>
      <c r="I14" s="36">
        <f t="shared" si="1"/>
        <v>1</v>
      </c>
      <c r="J14" s="37">
        <f>[1]Свод!H8*100</f>
        <v>70</v>
      </c>
      <c r="K14" s="38">
        <f>[1]Свод!I8*100</f>
        <v>58.856788531823803</v>
      </c>
      <c r="L14" s="36">
        <f t="shared" si="2"/>
        <v>0.84081126474034007</v>
      </c>
      <c r="M14" s="39">
        <f>[1]Свод!L8*100</f>
        <v>100</v>
      </c>
      <c r="N14" s="40">
        <f>[1]Свод!M8*100</f>
        <v>82.142755101457723</v>
      </c>
      <c r="O14" s="36">
        <f t="shared" si="3"/>
        <v>0.82142755101457721</v>
      </c>
      <c r="P14" s="40">
        <f>[1]Свод!P8*100</f>
        <v>50</v>
      </c>
      <c r="Q14" s="40">
        <f>[1]Свод!Q8*100</f>
        <v>25</v>
      </c>
      <c r="R14" s="41">
        <f t="shared" si="4"/>
        <v>0.5</v>
      </c>
      <c r="S14" s="42">
        <f>[1]Свод!T8*100</f>
        <v>100</v>
      </c>
      <c r="T14" s="43">
        <f>[1]Свод!U8*100</f>
        <v>25</v>
      </c>
      <c r="U14" s="36">
        <f t="shared" si="5"/>
        <v>0.25</v>
      </c>
    </row>
    <row r="15" spans="1:21" ht="31.5" x14ac:dyDescent="0.25">
      <c r="A15" s="12" t="s">
        <v>17</v>
      </c>
      <c r="B15" s="13">
        <v>910</v>
      </c>
      <c r="C15" s="45">
        <f>[1]Свод!X9*100</f>
        <v>68</v>
      </c>
      <c r="D15" s="45">
        <f>[1]Свод!Y9*100</f>
        <v>46.657326429025609</v>
      </c>
      <c r="E15" s="46">
        <f>[1]Свод!AB9</f>
        <v>68.613715336802358</v>
      </c>
      <c r="F15" s="33">
        <f t="shared" si="0"/>
        <v>0.83675262605856537</v>
      </c>
      <c r="G15" s="34">
        <f>[1]Свод!D9*100</f>
        <v>40</v>
      </c>
      <c r="H15" s="35">
        <f>[1]Свод!E9*100</f>
        <v>40</v>
      </c>
      <c r="I15" s="36">
        <f t="shared" si="1"/>
        <v>1</v>
      </c>
      <c r="J15" s="37">
        <f>[1]Свод!H9*100</f>
        <v>70</v>
      </c>
      <c r="K15" s="38">
        <f>[1]Свод!I9*100</f>
        <v>54.457522245876277</v>
      </c>
      <c r="L15" s="36">
        <f t="shared" si="2"/>
        <v>0.77796460351251828</v>
      </c>
      <c r="M15" s="39">
        <f>[1]Свод!L9*100</f>
        <v>100</v>
      </c>
      <c r="N15" s="40">
        <f>[1]Свод!M9*100</f>
        <v>89.285653060874637</v>
      </c>
      <c r="O15" s="36">
        <f t="shared" si="3"/>
        <v>0.89285653060874637</v>
      </c>
      <c r="P15" s="40">
        <f>[1]Свод!P9*100</f>
        <v>50</v>
      </c>
      <c r="Q15" s="40">
        <f>[1]Свод!Q9*100</f>
        <v>25</v>
      </c>
      <c r="R15" s="41">
        <f t="shared" si="4"/>
        <v>0.5</v>
      </c>
      <c r="S15" s="42">
        <f>[1]Свод!T9*100</f>
        <v>100</v>
      </c>
      <c r="T15" s="43">
        <f>[1]Свод!U9*100</f>
        <v>0</v>
      </c>
      <c r="U15" s="36">
        <f t="shared" si="5"/>
        <v>0</v>
      </c>
    </row>
    <row r="16" spans="1:21" ht="31.5" x14ac:dyDescent="0.25">
      <c r="A16" s="12" t="s">
        <v>18</v>
      </c>
      <c r="B16" s="13">
        <v>918</v>
      </c>
      <c r="C16" s="45">
        <f>[1]Свод!X10*100</f>
        <v>82</v>
      </c>
      <c r="D16" s="45">
        <f>[1]Свод!Y10*100</f>
        <v>29.897809498143218</v>
      </c>
      <c r="E16" s="46">
        <f>[1]Свод!AB10</f>
        <v>38.283780454939489</v>
      </c>
      <c r="F16" s="33">
        <f t="shared" si="0"/>
        <v>0.4668753714017011</v>
      </c>
      <c r="G16" s="34">
        <f>[1]Свод!D10*100</f>
        <v>60</v>
      </c>
      <c r="H16" s="35">
        <f>[1]Свод!E10*100</f>
        <v>20</v>
      </c>
      <c r="I16" s="36">
        <f t="shared" si="1"/>
        <v>0.33333333333333331</v>
      </c>
      <c r="J16" s="37">
        <f>[1]Свод!H10*100</f>
        <v>80</v>
      </c>
      <c r="K16" s="38">
        <f>[1]Свод!I10*100</f>
        <v>31.795676139470107</v>
      </c>
      <c r="L16" s="36">
        <f t="shared" si="2"/>
        <v>0.39744595174337632</v>
      </c>
      <c r="M16" s="39">
        <f>[1]Свод!L10*100</f>
        <v>100</v>
      </c>
      <c r="N16" s="40">
        <f>[1]Свод!M10*100</f>
        <v>49.999714284081612</v>
      </c>
      <c r="O16" s="36">
        <f t="shared" si="3"/>
        <v>0.49999714284081614</v>
      </c>
      <c r="P16" s="40">
        <f>[1]Свод!P10*100</f>
        <v>100</v>
      </c>
      <c r="Q16" s="40">
        <f>[1]Свод!Q10*100</f>
        <v>25</v>
      </c>
      <c r="R16" s="41">
        <f t="shared" si="4"/>
        <v>0.25</v>
      </c>
      <c r="S16" s="42">
        <f>[1]Свод!T10*100</f>
        <v>100</v>
      </c>
      <c r="T16" s="43">
        <f>[1]Свод!U10*100</f>
        <v>25</v>
      </c>
      <c r="U16" s="36">
        <f t="shared" si="5"/>
        <v>0.25</v>
      </c>
    </row>
    <row r="17" spans="1:21" ht="30" customHeight="1" x14ac:dyDescent="0.25">
      <c r="A17" s="12" t="s">
        <v>19</v>
      </c>
      <c r="B17" s="13">
        <v>921</v>
      </c>
      <c r="C17" s="45">
        <f>[1]Свод!X11*100</f>
        <v>78</v>
      </c>
      <c r="D17" s="45">
        <f>[1]Свод!Y11*100</f>
        <v>30.375069391628529</v>
      </c>
      <c r="E17" s="46">
        <f>[1]Свод!AB11</f>
        <v>38.942396655934012</v>
      </c>
      <c r="F17" s="33">
        <f t="shared" si="0"/>
        <v>0.47490727629187818</v>
      </c>
      <c r="G17" s="34">
        <f>[1]Свод!D11*100</f>
        <v>40</v>
      </c>
      <c r="H17" s="35">
        <f>[1]Свод!E11*100</f>
        <v>0</v>
      </c>
      <c r="I17" s="36">
        <f t="shared" si="1"/>
        <v>0</v>
      </c>
      <c r="J17" s="37">
        <f>[1]Свод!H11*100</f>
        <v>80</v>
      </c>
      <c r="K17" s="38">
        <f>[1]Свод!I11*100</f>
        <v>45.750195926440732</v>
      </c>
      <c r="L17" s="36">
        <f t="shared" si="2"/>
        <v>0.57187744908050919</v>
      </c>
      <c r="M17" s="39">
        <f>[1]Свод!L11*100</f>
        <v>100</v>
      </c>
      <c r="N17" s="40">
        <f>[1]Свод!M11*100</f>
        <v>49.999714284081612</v>
      </c>
      <c r="O17" s="36">
        <f t="shared" si="3"/>
        <v>0.49999714284081614</v>
      </c>
      <c r="P17" s="40">
        <f>[1]Свод!P11*100</f>
        <v>100</v>
      </c>
      <c r="Q17" s="40">
        <f>[1]Свод!Q11*100</f>
        <v>25</v>
      </c>
      <c r="R17" s="41">
        <f t="shared" si="4"/>
        <v>0.25</v>
      </c>
      <c r="S17" s="42">
        <f>[1]Свод!T11*100</f>
        <v>100</v>
      </c>
      <c r="T17" s="43">
        <f>[1]Свод!U11*100</f>
        <v>0</v>
      </c>
      <c r="U17" s="36">
        <f t="shared" si="5"/>
        <v>0</v>
      </c>
    </row>
    <row r="18" spans="1:21" ht="31.5" x14ac:dyDescent="0.25">
      <c r="A18" s="12" t="s">
        <v>20</v>
      </c>
      <c r="B18" s="13">
        <v>923</v>
      </c>
      <c r="C18" s="45">
        <f>[1]Свод!X12*100</f>
        <v>88.500000000000014</v>
      </c>
      <c r="D18" s="45">
        <f>[1]Свод!Y12*100</f>
        <v>24.411602747137074</v>
      </c>
      <c r="E18" s="46">
        <f>[1]Свод!AB12</f>
        <v>28.962918513552456</v>
      </c>
      <c r="F18" s="33">
        <f t="shared" si="0"/>
        <v>0.35320632333600555</v>
      </c>
      <c r="G18" s="34">
        <f>[1]Свод!D12*100</f>
        <v>80</v>
      </c>
      <c r="H18" s="35">
        <f>[1]Свод!E12*100</f>
        <v>41.605978836736291</v>
      </c>
      <c r="I18" s="36">
        <f>H18/G18</f>
        <v>0.52007473545920369</v>
      </c>
      <c r="J18" s="37">
        <f>[1]Свод!H12*100</f>
        <v>90</v>
      </c>
      <c r="K18" s="38">
        <f>[1]Свод!I12*100</f>
        <v>17.552664616730159</v>
      </c>
      <c r="L18" s="36">
        <f t="shared" si="2"/>
        <v>0.19502960685255732</v>
      </c>
      <c r="M18" s="39">
        <f>[1]Свод!L12*100</f>
        <v>100</v>
      </c>
      <c r="N18" s="40">
        <f>[1]Свод!M12*100</f>
        <v>73.140746714247371</v>
      </c>
      <c r="O18" s="36">
        <f t="shared" si="3"/>
        <v>0.73140746714247373</v>
      </c>
      <c r="P18" s="40">
        <f>[1]Свод!P12*100</f>
        <v>75</v>
      </c>
      <c r="Q18" s="40">
        <f>[1]Свод!Q12*100</f>
        <v>0</v>
      </c>
      <c r="R18" s="41">
        <f t="shared" si="4"/>
        <v>0</v>
      </c>
      <c r="S18" s="42">
        <f>[1]Свод!T12*100</f>
        <v>100</v>
      </c>
      <c r="T18" s="43">
        <f>[1]Свод!U12*100</f>
        <v>0</v>
      </c>
      <c r="U18" s="36">
        <f t="shared" si="5"/>
        <v>0</v>
      </c>
    </row>
    <row r="19" spans="1:21" ht="31.5" x14ac:dyDescent="0.25">
      <c r="A19" s="12" t="s">
        <v>21</v>
      </c>
      <c r="B19" s="13">
        <v>925</v>
      </c>
      <c r="C19" s="45">
        <f>[1]Свод!X13*100</f>
        <v>99.999999999999986</v>
      </c>
      <c r="D19" s="45">
        <f>[1]Свод!Y13*100</f>
        <v>50.070950121783497</v>
      </c>
      <c r="E19" s="46">
        <f>[1]Свод!AB13</f>
        <v>55.078045133961865</v>
      </c>
      <c r="F19" s="33">
        <f t="shared" si="0"/>
        <v>0.67168347724343735</v>
      </c>
      <c r="G19" s="34">
        <f>[1]Свод!D13*100</f>
        <v>100</v>
      </c>
      <c r="H19" s="35">
        <f>[1]Свод!E13*100</f>
        <v>72.623724446635251</v>
      </c>
      <c r="I19" s="36">
        <f>H19/G19</f>
        <v>0.72623724446635252</v>
      </c>
      <c r="J19" s="37">
        <f>[1]Свод!H13*100</f>
        <v>100</v>
      </c>
      <c r="K19" s="38">
        <f>[1]Свод!I13*100</f>
        <v>54.625104588912961</v>
      </c>
      <c r="L19" s="36">
        <f t="shared" si="2"/>
        <v>0.54625104588912965</v>
      </c>
      <c r="M19" s="39">
        <f>[1]Свод!L13*100</f>
        <v>100</v>
      </c>
      <c r="N19" s="40">
        <f>[1]Свод!M13*100</f>
        <v>70.792396700192498</v>
      </c>
      <c r="O19" s="36">
        <f t="shared" si="3"/>
        <v>0.70792396700192495</v>
      </c>
      <c r="P19" s="40">
        <f>[1]Свод!P13*100</f>
        <v>100</v>
      </c>
      <c r="Q19" s="40">
        <f>[1]Свод!Q13*100</f>
        <v>0</v>
      </c>
      <c r="R19" s="41">
        <f t="shared" si="4"/>
        <v>0</v>
      </c>
      <c r="S19" s="42">
        <f>[1]Свод!T13*100</f>
        <v>100</v>
      </c>
      <c r="T19" s="43">
        <f>[1]Свод!U13*100</f>
        <v>11.544132679807106</v>
      </c>
      <c r="U19" s="36">
        <f t="shared" si="5"/>
        <v>0.11544132679807106</v>
      </c>
    </row>
    <row r="20" spans="1:21" ht="31.5" x14ac:dyDescent="0.25">
      <c r="A20" s="12" t="s">
        <v>22</v>
      </c>
      <c r="B20" s="13">
        <v>926</v>
      </c>
      <c r="C20" s="45">
        <f>[1]Свод!X14*100</f>
        <v>96</v>
      </c>
      <c r="D20" s="45">
        <f>[1]Свод!Y14*100</f>
        <v>58.388510215552245</v>
      </c>
      <c r="E20" s="46">
        <f>[1]Свод!AB14</f>
        <v>63.862433048260279</v>
      </c>
      <c r="F20" s="33">
        <f t="shared" si="0"/>
        <v>0.7788101591251253</v>
      </c>
      <c r="G20" s="34">
        <f>[1]Свод!D14*100</f>
        <v>80</v>
      </c>
      <c r="H20" s="35">
        <f>[1]Свод!E14*100</f>
        <v>65.39673671069076</v>
      </c>
      <c r="I20" s="36">
        <f t="shared" si="1"/>
        <v>0.81745920888363455</v>
      </c>
      <c r="J20" s="37">
        <f>[1]Свод!H14*100</f>
        <v>100</v>
      </c>
      <c r="K20" s="38">
        <f>[1]Свод!I14*100</f>
        <v>65.916646194310175</v>
      </c>
      <c r="L20" s="36">
        <f t="shared" si="2"/>
        <v>0.6591664619431018</v>
      </c>
      <c r="M20" s="39">
        <f>[1]Свод!L14*100</f>
        <v>100</v>
      </c>
      <c r="N20" s="40">
        <f>[1]Свод!M14*100</f>
        <v>76.663271735329673</v>
      </c>
      <c r="O20" s="36">
        <f t="shared" si="3"/>
        <v>0.76663271735329674</v>
      </c>
      <c r="P20" s="40">
        <f>[1]Свод!P14*100</f>
        <v>100</v>
      </c>
      <c r="Q20" s="40">
        <f>[1]Свод!Q14*100</f>
        <v>25</v>
      </c>
      <c r="R20" s="41">
        <f t="shared" si="4"/>
        <v>0.25</v>
      </c>
      <c r="S20" s="42">
        <f>[1]Свод!T14*100</f>
        <v>100</v>
      </c>
      <c r="T20" s="43">
        <f>[1]Свод!U14*100</f>
        <v>21.845126027260434</v>
      </c>
      <c r="U20" s="36">
        <f>T20/S20</f>
        <v>0.21845126027260434</v>
      </c>
    </row>
    <row r="21" spans="1:21" ht="31.5" x14ac:dyDescent="0.25">
      <c r="A21" s="12" t="s">
        <v>23</v>
      </c>
      <c r="B21" s="13">
        <v>929</v>
      </c>
      <c r="C21" s="45">
        <f>[1]Свод!X15*100</f>
        <v>96</v>
      </c>
      <c r="D21" s="45">
        <f>[1]Свод!Y15*100</f>
        <v>53.807270807649779</v>
      </c>
      <c r="E21" s="46">
        <f>[1]Свод!AB15</f>
        <v>56.04924042463518</v>
      </c>
      <c r="F21" s="33">
        <f t="shared" si="0"/>
        <v>0.68352732225164858</v>
      </c>
      <c r="G21" s="34">
        <f>[1]Свод!D15*100</f>
        <v>80</v>
      </c>
      <c r="H21" s="35">
        <f>[1]Свод!E15*100</f>
        <v>40.001211480727854</v>
      </c>
      <c r="I21" s="36">
        <f t="shared" si="1"/>
        <v>0.50001514350909815</v>
      </c>
      <c r="J21" s="37">
        <f>[1]Свод!H15*100</f>
        <v>100</v>
      </c>
      <c r="K21" s="38">
        <f>[1]Свод!I15*100</f>
        <v>73.16008268718636</v>
      </c>
      <c r="L21" s="36">
        <f t="shared" si="2"/>
        <v>0.73160082687186356</v>
      </c>
      <c r="M21" s="39">
        <f>[1]Свод!L15*100</f>
        <v>100</v>
      </c>
      <c r="N21" s="40">
        <f>[1]Свод!M15*100</f>
        <v>67.269871679110182</v>
      </c>
      <c r="O21" s="36">
        <f t="shared" si="3"/>
        <v>0.67269871679110183</v>
      </c>
      <c r="P21" s="40">
        <f>[1]Свод!P15*100</f>
        <v>100</v>
      </c>
      <c r="Q21" s="40">
        <f>[1]Свод!Q15*100</f>
        <v>25</v>
      </c>
      <c r="R21" s="41">
        <f t="shared" si="4"/>
        <v>0.25</v>
      </c>
      <c r="S21" s="42">
        <f>[1]Свод!T15*100</f>
        <v>100</v>
      </c>
      <c r="T21" s="43">
        <f>[1]Свод!U15*100</f>
        <v>0</v>
      </c>
      <c r="U21" s="36">
        <f t="shared" si="5"/>
        <v>0</v>
      </c>
    </row>
    <row r="22" spans="1:21" ht="31.5" x14ac:dyDescent="0.25">
      <c r="A22" s="12" t="s">
        <v>24</v>
      </c>
      <c r="B22" s="13">
        <v>930</v>
      </c>
      <c r="C22" s="45">
        <f>[1]Свод!X16*100</f>
        <v>77.999999999999986</v>
      </c>
      <c r="D22" s="45">
        <f>[1]Свод!Y16*100</f>
        <v>39.416089489955453</v>
      </c>
      <c r="E22" s="46">
        <f>[1]Свод!AB16</f>
        <v>50.533448064045459</v>
      </c>
      <c r="F22" s="33">
        <f t="shared" si="0"/>
        <v>0.61626156175665192</v>
      </c>
      <c r="G22" s="34">
        <f>[1]Свод!D16*100</f>
        <v>40</v>
      </c>
      <c r="H22" s="35">
        <f>[1]Свод!E16*100</f>
        <v>40</v>
      </c>
      <c r="I22" s="36">
        <f t="shared" si="1"/>
        <v>1</v>
      </c>
      <c r="J22" s="37">
        <f>[1]Свод!H16*100</f>
        <v>85</v>
      </c>
      <c r="K22" s="38">
        <f>[1]Свод!I16*100</f>
        <v>42.99984999249962</v>
      </c>
      <c r="L22" s="36">
        <f t="shared" si="2"/>
        <v>0.50588058814705439</v>
      </c>
      <c r="M22" s="39">
        <f>[1]Свод!L16*100</f>
        <v>100</v>
      </c>
      <c r="N22" s="40">
        <f>[1]Свод!M16*100</f>
        <v>64.285510202915447</v>
      </c>
      <c r="O22" s="36">
        <f t="shared" si="3"/>
        <v>0.64285510202915441</v>
      </c>
      <c r="P22" s="40">
        <f>[1]Свод!P16*100</f>
        <v>75</v>
      </c>
      <c r="Q22" s="40">
        <f>[1]Свод!Q16*100</f>
        <v>25</v>
      </c>
      <c r="R22" s="41">
        <f t="shared" si="4"/>
        <v>0.33333333333333331</v>
      </c>
      <c r="S22" s="42">
        <f>[1]Свод!T16*100</f>
        <v>100</v>
      </c>
      <c r="T22" s="43">
        <f>[1]Свод!U16*100</f>
        <v>9.8761347341409227</v>
      </c>
      <c r="U22" s="36">
        <f t="shared" si="5"/>
        <v>9.8761347341409234E-2</v>
      </c>
    </row>
    <row r="23" spans="1:21" ht="31.5" x14ac:dyDescent="0.25">
      <c r="A23" s="12" t="s">
        <v>25</v>
      </c>
      <c r="B23" s="13">
        <v>934</v>
      </c>
      <c r="C23" s="45">
        <f>[1]Свод!X17*100</f>
        <v>75.5</v>
      </c>
      <c r="D23" s="45">
        <f>[1]Свод!Y17*100</f>
        <v>37.059269756930732</v>
      </c>
      <c r="E23" s="46">
        <f>[1]Свод!AB17</f>
        <v>49.085125505868518</v>
      </c>
      <c r="F23" s="33">
        <f t="shared" si="0"/>
        <v>0.59859909153498192</v>
      </c>
      <c r="G23" s="34">
        <f>[1]Свод!D17*100</f>
        <v>40</v>
      </c>
      <c r="H23" s="35">
        <f>[1]Свод!E17*100</f>
        <v>20</v>
      </c>
      <c r="I23" s="36">
        <f t="shared" si="1"/>
        <v>0.5</v>
      </c>
      <c r="J23" s="37">
        <f>[1]Свод!H17*100</f>
        <v>80</v>
      </c>
      <c r="K23" s="38">
        <f>[1]Свод!I17*100</f>
        <v>48.26143747327837</v>
      </c>
      <c r="L23" s="36">
        <f t="shared" si="2"/>
        <v>0.60326796841597963</v>
      </c>
      <c r="M23" s="39">
        <f>[1]Свод!L17*100</f>
        <v>100</v>
      </c>
      <c r="N23" s="40">
        <f>[1]Свод!M17*100</f>
        <v>64.285510202915447</v>
      </c>
      <c r="O23" s="36">
        <f t="shared" si="3"/>
        <v>0.64285510202915441</v>
      </c>
      <c r="P23" s="40">
        <f>[1]Свод!P17*100</f>
        <v>75</v>
      </c>
      <c r="Q23" s="40">
        <f>[1]Свод!Q17*100</f>
        <v>25</v>
      </c>
      <c r="R23" s="41">
        <f t="shared" si="4"/>
        <v>0.33333333333333331</v>
      </c>
      <c r="S23" s="42">
        <f>[1]Свод!T17*100</f>
        <v>100</v>
      </c>
      <c r="T23" s="43">
        <f>[1]Свод!U17*100</f>
        <v>0</v>
      </c>
      <c r="U23" s="36">
        <f t="shared" si="5"/>
        <v>0</v>
      </c>
    </row>
    <row r="24" spans="1:21" ht="35.25" customHeight="1" x14ac:dyDescent="0.25">
      <c r="A24" s="12" t="s">
        <v>26</v>
      </c>
      <c r="B24" s="13">
        <v>942</v>
      </c>
      <c r="C24" s="45">
        <f>[1]Свод!X18*100</f>
        <v>78</v>
      </c>
      <c r="D24" s="45">
        <f>[1]Свод!Y18*100</f>
        <v>38.729298107655801</v>
      </c>
      <c r="E24" s="46">
        <f>[1]Свод!AB18</f>
        <v>52.135593606459729</v>
      </c>
      <c r="F24" s="33">
        <f t="shared" si="0"/>
        <v>0.63579992202999669</v>
      </c>
      <c r="G24" s="34">
        <f>[1]Свод!D18*100</f>
        <v>40</v>
      </c>
      <c r="H24" s="35">
        <f>[1]Свод!E18*100</f>
        <v>40</v>
      </c>
      <c r="I24" s="36">
        <f t="shared" si="1"/>
        <v>1</v>
      </c>
      <c r="J24" s="37">
        <f>[1]Свод!H18*100</f>
        <v>80</v>
      </c>
      <c r="K24" s="38">
        <f>[1]Свод!I18*100</f>
        <v>40.030073766611885</v>
      </c>
      <c r="L24" s="36">
        <f t="shared" si="2"/>
        <v>0.50037592208264858</v>
      </c>
      <c r="M24" s="39">
        <f>[1]Свод!L18*100</f>
        <v>100</v>
      </c>
      <c r="N24" s="40">
        <f>[1]Свод!M18*100</f>
        <v>57.142612243498533</v>
      </c>
      <c r="O24" s="36">
        <f t="shared" si="3"/>
        <v>0.57142612243498536</v>
      </c>
      <c r="P24" s="40">
        <f>[1]Свод!P18*100</f>
        <v>100</v>
      </c>
      <c r="Q24" s="40">
        <f>[1]Свод!Q18*100</f>
        <v>25</v>
      </c>
      <c r="R24" s="41">
        <f t="shared" si="4"/>
        <v>0.25</v>
      </c>
      <c r="S24" s="42">
        <f>[1]Свод!T18*100</f>
        <v>100</v>
      </c>
      <c r="T24" s="43">
        <f>[1]Свод!U18*100</f>
        <v>25</v>
      </c>
      <c r="U24" s="36">
        <f t="shared" si="5"/>
        <v>0.25</v>
      </c>
    </row>
    <row r="25" spans="1:21" ht="28.5" customHeight="1" x14ac:dyDescent="0.25">
      <c r="A25" s="12" t="s">
        <v>27</v>
      </c>
      <c r="B25" s="13">
        <v>962</v>
      </c>
      <c r="C25" s="45">
        <f>[1]Свод!X19*100</f>
        <v>78</v>
      </c>
      <c r="D25" s="45">
        <f>[1]Свод!Y19*100</f>
        <v>43.810098105933619</v>
      </c>
      <c r="E25" s="46">
        <f>[1]Свод!AB19</f>
        <v>56.16679244350464</v>
      </c>
      <c r="F25" s="33">
        <f t="shared" si="0"/>
        <v>0.68496088345737371</v>
      </c>
      <c r="G25" s="34">
        <f>[1]Свод!D19*100</f>
        <v>40</v>
      </c>
      <c r="H25" s="35">
        <f>[1]Свод!E19*100</f>
        <v>40</v>
      </c>
      <c r="I25" s="36">
        <f t="shared" si="1"/>
        <v>1</v>
      </c>
      <c r="J25" s="37">
        <f>[1]Свод!H19*100</f>
        <v>80</v>
      </c>
      <c r="K25" s="38">
        <f>[1]Свод!I19*100</f>
        <v>43.048804375342456</v>
      </c>
      <c r="L25" s="36">
        <f t="shared" si="2"/>
        <v>0.53811005469178075</v>
      </c>
      <c r="M25" s="39">
        <f>[1]Свод!L19*100</f>
        <v>100</v>
      </c>
      <c r="N25" s="40">
        <f>[1]Свод!M19*100</f>
        <v>67.856959182623896</v>
      </c>
      <c r="O25" s="36">
        <f t="shared" si="3"/>
        <v>0.67856959182623899</v>
      </c>
      <c r="P25" s="40">
        <f>[1]Свод!P19*100</f>
        <v>100</v>
      </c>
      <c r="Q25" s="40">
        <f>[1]Свод!Q19*100</f>
        <v>50</v>
      </c>
      <c r="R25" s="41">
        <f t="shared" si="4"/>
        <v>0.5</v>
      </c>
      <c r="S25" s="42">
        <f>[1]Свод!T19*100</f>
        <v>100</v>
      </c>
      <c r="T25" s="43">
        <f>[1]Свод!U19*100</f>
        <v>25</v>
      </c>
      <c r="U25" s="36">
        <f t="shared" si="5"/>
        <v>0.25</v>
      </c>
    </row>
    <row r="26" spans="1:21" ht="31.5" customHeight="1" x14ac:dyDescent="0.25">
      <c r="A26" s="12" t="s">
        <v>28</v>
      </c>
      <c r="B26" s="13">
        <v>972</v>
      </c>
      <c r="C26" s="45">
        <f>[1]Свод!X20*100</f>
        <v>75.5</v>
      </c>
      <c r="D26" s="45">
        <f>[1]Свод!Y20*100</f>
        <v>34.91177866038565</v>
      </c>
      <c r="E26" s="46">
        <f>[1]Свод!AB20</f>
        <v>46.240766437596889</v>
      </c>
      <c r="F26" s="33">
        <f t="shared" si="0"/>
        <v>0.56391178582435231</v>
      </c>
      <c r="G26" s="34">
        <f>[1]Свод!D20*100</f>
        <v>40</v>
      </c>
      <c r="H26" s="35">
        <f>[1]Свод!E20*100</f>
        <v>20</v>
      </c>
      <c r="I26" s="36">
        <f t="shared" si="1"/>
        <v>0.5</v>
      </c>
      <c r="J26" s="37">
        <f>[1]Свод!H20*100</f>
        <v>75</v>
      </c>
      <c r="K26" s="38">
        <f>[1]Свод!I20*100</f>
        <v>33.966455280188207</v>
      </c>
      <c r="L26" s="36">
        <f t="shared" si="2"/>
        <v>0.45288607040250944</v>
      </c>
      <c r="M26" s="39">
        <f>[1]Свод!L20*100</f>
        <v>100</v>
      </c>
      <c r="N26" s="40">
        <f>[1]Свод!M20*100</f>
        <v>64.285510202915447</v>
      </c>
      <c r="O26" s="36">
        <f t="shared" si="3"/>
        <v>0.64285510202915441</v>
      </c>
      <c r="P26" s="40">
        <f>[1]Свод!P20*100</f>
        <v>100</v>
      </c>
      <c r="Q26" s="40">
        <f>[1]Свод!Q20*100</f>
        <v>75</v>
      </c>
      <c r="R26" s="41">
        <f t="shared" si="4"/>
        <v>0.75</v>
      </c>
      <c r="S26" s="42">
        <f>[1]Свод!T20*100</f>
        <v>100</v>
      </c>
      <c r="T26" s="43">
        <f>[1]Свод!U20*100</f>
        <v>0</v>
      </c>
      <c r="U26" s="36">
        <f t="shared" si="5"/>
        <v>0</v>
      </c>
    </row>
    <row r="27" spans="1:21" ht="30.75" customHeight="1" x14ac:dyDescent="0.25">
      <c r="A27" s="12" t="s">
        <v>29</v>
      </c>
      <c r="B27" s="13">
        <v>982</v>
      </c>
      <c r="C27" s="45">
        <f>[1]Свод!X21*100</f>
        <v>75.5</v>
      </c>
      <c r="D27" s="45">
        <f>[1]Свод!Y21*100</f>
        <v>44.406948002634039</v>
      </c>
      <c r="E27" s="46">
        <f>[1]Свод!AB21</f>
        <v>58.817149672362966</v>
      </c>
      <c r="F27" s="33">
        <f t="shared" si="0"/>
        <v>0.71728231307759716</v>
      </c>
      <c r="G27" s="34">
        <f>[1]Свод!D21*100</f>
        <v>40</v>
      </c>
      <c r="H27" s="35">
        <f>[1]Свод!E21*100</f>
        <v>40</v>
      </c>
      <c r="I27" s="36">
        <f t="shared" si="1"/>
        <v>1</v>
      </c>
      <c r="J27" s="37">
        <f>[1]Свод!H21*100</f>
        <v>75</v>
      </c>
      <c r="K27" s="38">
        <f>[1]Свод!I21*100</f>
        <v>45.671083760626672</v>
      </c>
      <c r="L27" s="36">
        <f t="shared" si="2"/>
        <v>0.60894778347502232</v>
      </c>
      <c r="M27" s="39">
        <f>[1]Свод!L21*100</f>
        <v>100</v>
      </c>
      <c r="N27" s="40">
        <f>[1]Свод!M21*100</f>
        <v>60.714061223206983</v>
      </c>
      <c r="O27" s="36">
        <f t="shared" si="3"/>
        <v>0.60714061223206983</v>
      </c>
      <c r="P27" s="40">
        <f>[1]Свод!P21*100</f>
        <v>100</v>
      </c>
      <c r="Q27" s="40">
        <f>[1]Свод!Q21*100</f>
        <v>75</v>
      </c>
      <c r="R27" s="41">
        <f t="shared" si="4"/>
        <v>0.75</v>
      </c>
      <c r="S27" s="42">
        <f>[1]Свод!T21*100</f>
        <v>100</v>
      </c>
      <c r="T27" s="43">
        <f>[1]Свод!U21*100</f>
        <v>0</v>
      </c>
      <c r="U27" s="36">
        <f t="shared" si="5"/>
        <v>0</v>
      </c>
    </row>
    <row r="28" spans="1:21" ht="30" customHeight="1" thickBot="1" x14ac:dyDescent="0.3">
      <c r="A28" s="15" t="s">
        <v>30</v>
      </c>
      <c r="B28" s="16">
        <v>992</v>
      </c>
      <c r="C28" s="45">
        <f>[1]Свод!X22*100</f>
        <v>75.5</v>
      </c>
      <c r="D28" s="45">
        <f>[1]Свод!Y22*100</f>
        <v>39.645759537340901</v>
      </c>
      <c r="E28" s="46">
        <f>[1]Свод!AB22</f>
        <v>52.510939784557486</v>
      </c>
      <c r="F28" s="33">
        <f>E28/82</f>
        <v>0.64037731444582302</v>
      </c>
      <c r="G28" s="34">
        <f>[1]Свод!D22*100</f>
        <v>40</v>
      </c>
      <c r="H28" s="35">
        <f>[1]Свод!E22*100</f>
        <v>40</v>
      </c>
      <c r="I28" s="44">
        <f t="shared" si="1"/>
        <v>1</v>
      </c>
      <c r="J28" s="37">
        <f>[1]Свод!H22*100</f>
        <v>75</v>
      </c>
      <c r="K28" s="38">
        <f>[1]Свод!I22*100</f>
        <v>35.434417034098708</v>
      </c>
      <c r="L28" s="44">
        <f t="shared" si="2"/>
        <v>0.47245889378798278</v>
      </c>
      <c r="M28" s="39">
        <f>[1]Свод!L22*100</f>
        <v>100</v>
      </c>
      <c r="N28" s="40">
        <f>[1]Свод!M22*100</f>
        <v>64.285510202915447</v>
      </c>
      <c r="O28" s="44">
        <f t="shared" si="3"/>
        <v>0.64285510202915441</v>
      </c>
      <c r="P28" s="40">
        <f>[1]Свод!P22*100</f>
        <v>100</v>
      </c>
      <c r="Q28" s="40">
        <f>[1]Свод!Q22*100</f>
        <v>75</v>
      </c>
      <c r="R28" s="41">
        <f t="shared" si="4"/>
        <v>0.75</v>
      </c>
      <c r="S28" s="42">
        <f>[1]Свод!T22*100</f>
        <v>100</v>
      </c>
      <c r="T28" s="43">
        <f>[1]Свод!U22*100</f>
        <v>0</v>
      </c>
      <c r="U28" s="44">
        <f t="shared" si="5"/>
        <v>0</v>
      </c>
    </row>
    <row r="29" spans="1:21" ht="21" customHeight="1" thickBot="1" x14ac:dyDescent="0.3">
      <c r="A29" s="82" t="s">
        <v>8</v>
      </c>
      <c r="B29" s="83"/>
      <c r="C29" s="30">
        <f>SUM(C11:C28)/18</f>
        <v>80.472222222222229</v>
      </c>
      <c r="D29" s="26">
        <f>SUM(D11:D28)/18</f>
        <v>42.768755559638301</v>
      </c>
      <c r="E29" s="27">
        <f>D29/C29*100</f>
        <v>53.14722817214286</v>
      </c>
      <c r="F29" s="27">
        <f>E29/82*100</f>
        <v>64.813692892857148</v>
      </c>
      <c r="G29" s="52">
        <f>SUM(G11:G28)/18</f>
        <v>54.444444444444443</v>
      </c>
      <c r="H29" s="53">
        <f>SUM(H11:H28)/18</f>
        <v>40.534817710263589</v>
      </c>
      <c r="I29" s="84" t="s">
        <v>9</v>
      </c>
      <c r="J29" s="54">
        <f>SUM(J11:J28)/18</f>
        <v>82.222222222222229</v>
      </c>
      <c r="K29" s="53">
        <f>SUM(K11:K28)/18</f>
        <v>46.802774398678856</v>
      </c>
      <c r="L29" s="86" t="s">
        <v>9</v>
      </c>
      <c r="M29" s="54">
        <v>100</v>
      </c>
      <c r="N29" s="53">
        <f>SUM(N11:N28)/18</f>
        <v>69.922637435727736</v>
      </c>
      <c r="O29" s="88" t="s">
        <v>10</v>
      </c>
      <c r="P29" s="54">
        <f>SUM(P11:P28)/18</f>
        <v>84.722222222222229</v>
      </c>
      <c r="Q29" s="53">
        <f>SUM(Q11:Q28)/18</f>
        <v>33.333333333333336</v>
      </c>
      <c r="R29" s="88" t="s">
        <v>10</v>
      </c>
      <c r="S29" s="54">
        <f>SUM(S10:S28)/18</f>
        <v>101</v>
      </c>
      <c r="T29" s="53">
        <f>SUM(T11:T28)/18</f>
        <v>9.3480774134004694</v>
      </c>
      <c r="U29" s="78" t="s">
        <v>9</v>
      </c>
    </row>
    <row r="30" spans="1:21" ht="30" customHeight="1" thickBot="1" x14ac:dyDescent="0.3">
      <c r="A30" s="80" t="s">
        <v>11</v>
      </c>
      <c r="B30" s="81"/>
      <c r="C30" s="28" t="s">
        <v>38</v>
      </c>
      <c r="D30" s="17"/>
      <c r="E30" s="17"/>
      <c r="F30" s="29">
        <v>82</v>
      </c>
      <c r="G30" s="55"/>
      <c r="H30" s="56"/>
      <c r="I30" s="85"/>
      <c r="J30" s="56"/>
      <c r="K30" s="56"/>
      <c r="L30" s="87"/>
      <c r="M30" s="56"/>
      <c r="N30" s="56"/>
      <c r="O30" s="89"/>
      <c r="P30" s="56"/>
      <c r="Q30" s="56"/>
      <c r="R30" s="89"/>
      <c r="S30" s="56"/>
      <c r="T30" s="57"/>
      <c r="U30" s="79"/>
    </row>
  </sheetData>
  <mergeCells count="20">
    <mergeCell ref="U29:U30"/>
    <mergeCell ref="A30:B30"/>
    <mergeCell ref="A29:B29"/>
    <mergeCell ref="I29:I30"/>
    <mergeCell ref="L29:L30"/>
    <mergeCell ref="O29:O30"/>
    <mergeCell ref="R29:R30"/>
    <mergeCell ref="A1:S1"/>
    <mergeCell ref="A2:S2"/>
    <mergeCell ref="A7:B7"/>
    <mergeCell ref="G8:H8"/>
    <mergeCell ref="A8:A9"/>
    <mergeCell ref="B8:B9"/>
    <mergeCell ref="C7:E8"/>
    <mergeCell ref="F7:F9"/>
    <mergeCell ref="G7:U7"/>
    <mergeCell ref="J8:K8"/>
    <mergeCell ref="M8:N8"/>
    <mergeCell ref="P8:Q8"/>
    <mergeCell ref="S8:T8"/>
  </mergeCells>
  <conditionalFormatting sqref="F11:G28">
    <cfRule type="cellIs" dxfId="10" priority="6" stopIfTrue="1" operator="lessThan">
      <formula>-0.25</formula>
    </cfRule>
    <cfRule type="expression" priority="7">
      <formula>"&lt;-25%"</formula>
    </cfRule>
  </conditionalFormatting>
  <conditionalFormatting sqref="F11:U28">
    <cfRule type="cellIs" dxfId="9" priority="17" stopIfTrue="1" operator="lessThan">
      <formula>-0.25</formula>
    </cfRule>
  </conditionalFormatting>
  <conditionalFormatting sqref="R29">
    <cfRule type="cellIs" dxfId="8" priority="9" operator="lessThan">
      <formula>-0.25</formula>
    </cfRule>
  </conditionalFormatting>
  <conditionalFormatting sqref="O29">
    <cfRule type="cellIs" dxfId="7" priority="8" operator="lessThan">
      <formula>-0.25</formula>
    </cfRule>
  </conditionalFormatting>
  <conditionalFormatting sqref="C11:D28">
    <cfRule type="colorScale" priority="24">
      <colorScale>
        <cfvo type="min"/>
        <cfvo type="max"/>
        <color theme="0"/>
        <color theme="0"/>
      </colorScale>
    </cfRule>
    <cfRule type="cellIs" dxfId="6" priority="25" operator="between">
      <formula>45</formula>
      <formula>55</formula>
    </cfRule>
    <cfRule type="cellIs" dxfId="5" priority="26" operator="between">
      <formula>55</formula>
      <formula>60</formula>
    </cfRule>
    <cfRule type="cellIs" dxfId="4" priority="27" operator="between">
      <formula>0</formula>
      <formula>45</formula>
    </cfRule>
    <cfRule type="cellIs" dxfId="3" priority="28" operator="between">
      <formula>60</formula>
      <formula>70</formula>
    </cfRule>
    <cfRule type="cellIs" dxfId="2" priority="29" operator="between">
      <formula>70</formula>
      <formula>80</formula>
    </cfRule>
    <cfRule type="cellIs" dxfId="1" priority="30" operator="between">
      <formula>80</formula>
      <formula>90</formula>
    </cfRule>
    <cfRule type="cellIs" dxfId="0" priority="31" stopIfTrue="1" operator="greaterThan">
      <formula>90</formula>
    </cfRule>
  </conditionalFormatting>
  <conditionalFormatting sqref="C11:C28">
    <cfRule type="colorScale" priority="40">
      <colorScale>
        <cfvo type="min"/>
        <cfvo type="max"/>
        <color theme="0"/>
        <color theme="0"/>
      </colorScale>
    </cfRule>
    <cfRule type="colorScale" priority="41">
      <colorScale>
        <cfvo type="min"/>
        <cfvo type="max"/>
        <color theme="0"/>
        <color theme="0"/>
      </colorScale>
    </cfRule>
  </conditionalFormatting>
  <pageMargins left="1.0236220472440944" right="0.23622047244094491" top="0.74803149606299213" bottom="0.74803149606299213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2023-07-11T13:37:45Z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120 120 2560 1440</vt:lpwstr>
  </property>
</Properties>
</file>