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E25" i="1" l="1"/>
  <c r="E27" i="1" l="1"/>
  <c r="D27" i="1"/>
  <c r="C27" i="1"/>
  <c r="K27" i="1"/>
  <c r="E23" i="1"/>
  <c r="D23" i="1"/>
  <c r="C23" i="1"/>
  <c r="K23" i="1"/>
  <c r="J23" i="1"/>
  <c r="E12" i="1"/>
  <c r="D12" i="1"/>
  <c r="K12" i="1"/>
  <c r="T29" i="1" l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1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K29" i="1"/>
  <c r="K28" i="1"/>
  <c r="K26" i="1"/>
  <c r="K25" i="1"/>
  <c r="K24" i="1"/>
  <c r="K22" i="1"/>
  <c r="K21" i="1"/>
  <c r="K20" i="1"/>
  <c r="K19" i="1"/>
  <c r="K18" i="1"/>
  <c r="K17" i="1"/>
  <c r="K16" i="1"/>
  <c r="K15" i="1"/>
  <c r="K14" i="1"/>
  <c r="K13" i="1"/>
  <c r="K11" i="1"/>
  <c r="J29" i="1"/>
  <c r="J28" i="1"/>
  <c r="J27" i="1"/>
  <c r="J26" i="1"/>
  <c r="J25" i="1"/>
  <c r="J24" i="1"/>
  <c r="J22" i="1"/>
  <c r="J21" i="1"/>
  <c r="J20" i="1"/>
  <c r="J19" i="1"/>
  <c r="J18" i="1"/>
  <c r="J17" i="1"/>
  <c r="J16" i="1"/>
  <c r="J15" i="1"/>
  <c r="J14" i="1"/>
  <c r="J13" i="1"/>
  <c r="J12" i="1"/>
  <c r="J1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Q26" i="1" l="1"/>
  <c r="Q12" i="1"/>
  <c r="Q28" i="1"/>
  <c r="Q18" i="1"/>
  <c r="Q19" i="1"/>
  <c r="Q27" i="1"/>
  <c r="Q24" i="1"/>
  <c r="Q11" i="1"/>
  <c r="Q13" i="1"/>
  <c r="Q21" i="1"/>
  <c r="Q29" i="1"/>
  <c r="Q14" i="1"/>
  <c r="Q22" i="1"/>
  <c r="Q15" i="1"/>
  <c r="Q23" i="1"/>
  <c r="Q17" i="1"/>
  <c r="Q25" i="1"/>
  <c r="Q16" i="1" l="1"/>
  <c r="Q30" i="1" s="1"/>
  <c r="Q20" i="1"/>
  <c r="C14" i="1" l="1"/>
  <c r="C24" i="1"/>
  <c r="C11" i="1"/>
  <c r="C18" i="1"/>
  <c r="C12" i="1"/>
  <c r="C25" i="1"/>
  <c r="D15" i="1"/>
  <c r="E19" i="1"/>
  <c r="D19" i="1"/>
  <c r="C22" i="1"/>
  <c r="C16" i="1"/>
  <c r="C13" i="1"/>
  <c r="C29" i="1"/>
  <c r="C15" i="1"/>
  <c r="C21" i="1"/>
  <c r="C19" i="1"/>
  <c r="C28" i="1"/>
  <c r="E29" i="1"/>
  <c r="D29" i="1"/>
  <c r="C26" i="1"/>
  <c r="C20" i="1"/>
  <c r="C17" i="1"/>
  <c r="E15" i="1"/>
  <c r="D25" i="1" l="1"/>
  <c r="E14" i="1"/>
  <c r="D14" i="1"/>
  <c r="D21" i="1"/>
  <c r="E13" i="1"/>
  <c r="D13" i="1"/>
  <c r="E20" i="1"/>
  <c r="D20" i="1"/>
  <c r="E28" i="1"/>
  <c r="D28" i="1"/>
  <c r="D16" i="1"/>
  <c r="E22" i="1"/>
  <c r="D22" i="1"/>
  <c r="E18" i="1"/>
  <c r="D18" i="1"/>
  <c r="D24" i="1"/>
  <c r="E17" i="1"/>
  <c r="D17" i="1"/>
  <c r="D11" i="1"/>
  <c r="D26" i="1"/>
  <c r="E16" i="1"/>
  <c r="E24" i="1" l="1"/>
  <c r="E21" i="1"/>
  <c r="E11" i="1"/>
  <c r="E26" i="1"/>
  <c r="U12" i="1" l="1"/>
  <c r="U14" i="1"/>
  <c r="U16" i="1"/>
  <c r="U18" i="1"/>
  <c r="U20" i="1"/>
  <c r="U22" i="1"/>
  <c r="U24" i="1"/>
  <c r="U26" i="1"/>
  <c r="U28" i="1"/>
  <c r="U13" i="1"/>
  <c r="U15" i="1"/>
  <c r="U17" i="1"/>
  <c r="U19" i="1"/>
  <c r="U21" i="1"/>
  <c r="U23" i="1"/>
  <c r="U25" i="1"/>
  <c r="U27" i="1"/>
  <c r="U29" i="1"/>
  <c r="O26" i="1" l="1"/>
  <c r="O18" i="1"/>
  <c r="O23" i="1"/>
  <c r="O15" i="1"/>
  <c r="O25" i="1"/>
  <c r="O17" i="1"/>
  <c r="O28" i="1"/>
  <c r="O20" i="1"/>
  <c r="O12" i="1"/>
  <c r="O22" i="1"/>
  <c r="O14" i="1"/>
  <c r="O27" i="1"/>
  <c r="O19" i="1"/>
  <c r="O29" i="1"/>
  <c r="O21" i="1"/>
  <c r="O13" i="1"/>
  <c r="O24" i="1"/>
  <c r="O16" i="1"/>
  <c r="J30" i="1"/>
  <c r="T30" i="1"/>
  <c r="U11" i="1"/>
  <c r="I23" i="1" l="1"/>
  <c r="I22" i="1"/>
  <c r="I14" i="1"/>
  <c r="I15" i="1"/>
  <c r="I17" i="1"/>
  <c r="I20" i="1"/>
  <c r="I12" i="1"/>
  <c r="I29" i="1"/>
  <c r="G30" i="1"/>
  <c r="I26" i="1"/>
  <c r="I27" i="1"/>
  <c r="I21" i="1"/>
  <c r="I16" i="1"/>
  <c r="H30" i="1"/>
  <c r="I11" i="1"/>
  <c r="O11" i="1"/>
  <c r="N30" i="1"/>
  <c r="L29" i="1"/>
  <c r="L24" i="1"/>
  <c r="L27" i="1"/>
  <c r="L25" i="1"/>
  <c r="L19" i="1"/>
  <c r="L20" i="1"/>
  <c r="L28" i="1"/>
  <c r="L14" i="1"/>
  <c r="L22" i="1"/>
  <c r="I25" i="1"/>
  <c r="I28" i="1"/>
  <c r="I24" i="1"/>
  <c r="L13" i="1"/>
  <c r="L21" i="1"/>
  <c r="L16" i="1"/>
  <c r="L17" i="1"/>
  <c r="L26" i="1"/>
  <c r="L15" i="1"/>
  <c r="L12" i="1"/>
  <c r="L18" i="1"/>
  <c r="L23" i="1"/>
  <c r="I18" i="1"/>
  <c r="I19" i="1"/>
  <c r="I13" i="1"/>
  <c r="F22" i="1" l="1"/>
  <c r="F23" i="1"/>
  <c r="F16" i="1"/>
  <c r="F13" i="1"/>
  <c r="K30" i="1"/>
  <c r="L11" i="1"/>
  <c r="F17" i="1"/>
  <c r="F20" i="1" l="1"/>
  <c r="F26" i="1"/>
  <c r="F28" i="1"/>
  <c r="C30" i="1"/>
  <c r="F24" i="1"/>
  <c r="F11" i="1"/>
  <c r="F18" i="1"/>
  <c r="F14" i="1"/>
  <c r="F12" i="1"/>
  <c r="F27" i="1"/>
  <c r="F19" i="1"/>
  <c r="F15" i="1"/>
  <c r="F29" i="1"/>
  <c r="F21" i="1"/>
  <c r="D30" i="1" l="1"/>
  <c r="E30" i="1" s="1"/>
  <c r="F30" i="1" s="1"/>
  <c r="F25" i="1" l="1"/>
</calcChain>
</file>

<file path=xl/sharedStrings.xml><?xml version="1.0" encoding="utf-8"?>
<sst xmlns="http://schemas.openxmlformats.org/spreadsheetml/2006/main" count="66" uniqueCount="48">
  <si>
    <t>ОТЧЕТ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</si>
  <si>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</si>
  <si>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</si>
  <si>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</si>
  <si>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</si>
  <si>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Учет и отчетность</t>
  </si>
  <si>
    <t>Внутренний контроль и аудит</t>
  </si>
  <si>
    <t>Управление активами</t>
  </si>
  <si>
    <t>Средние значения (в баллах):</t>
  </si>
  <si>
    <t>X</t>
  </si>
  <si>
    <t>Х</t>
  </si>
  <si>
    <t>Целевые значения показателей качества финансового менеджмента</t>
  </si>
  <si>
    <t>Главный администратор средств бюджета города Сочи</t>
  </si>
  <si>
    <t>Городское Собрание Сочи</t>
  </si>
  <si>
    <t>Администрация города Сочи</t>
  </si>
  <si>
    <t>Департамент по финансам и бюджету администрации города Сочи</t>
  </si>
  <si>
    <t>Управление финансового контроля администрации города Сочи</t>
  </si>
  <si>
    <t>Контрольно-счетная палата города-курорта Сочи</t>
  </si>
  <si>
    <t>Департамент строительства администрации города Сочи</t>
  </si>
  <si>
    <t>Департамент имущественных отношений администрации города Сочи</t>
  </si>
  <si>
    <t>Избирательная комиссия муниципального образования города-курорта Сочи</t>
  </si>
  <si>
    <t>Департамент городского хозяйства администрации города Сочи</t>
  </si>
  <si>
    <t>Управление по образованию и науке администрации города Сочи</t>
  </si>
  <si>
    <t>Управление культуры администрации города Сочи</t>
  </si>
  <si>
    <t>Департамент физической культуры и спорта администрации города Сочи</t>
  </si>
  <si>
    <t>Управление по вопросам семьи и детства администрации города Сочи</t>
  </si>
  <si>
    <t>Управление молодежной политики администрации города Сочи</t>
  </si>
  <si>
    <t>Департамент транспорта и дорожного хозяйства администрации города Сочи</t>
  </si>
  <si>
    <t>Администрация Адлерского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</si>
  <si>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</si>
  <si>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</si>
  <si>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</si>
  <si>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максимально возможная оценка в баллах</t>
  </si>
  <si>
    <t>фактическая оценка в баллах</t>
  </si>
  <si>
    <t xml:space="preserve"> Управление доходами  бюджета</t>
  </si>
  <si>
    <t>%</t>
  </si>
  <si>
    <t xml:space="preserve"> отклонение оценки направлению "Управление расходами"  от максимально возможного с учетом применимости показателей</t>
  </si>
  <si>
    <t xml:space="preserve"> отклонение оценки направлению "Управление доходами" от максимально возможного с учетом применимости показателей</t>
  </si>
  <si>
    <t>% отклонения общей (итоговой) оценки от целевого показателя качества финансового менеджмента (82,5)</t>
  </si>
  <si>
    <t>Периодичность: годовая</t>
  </si>
  <si>
    <t>х</t>
  </si>
  <si>
    <t>отклонение оценки по направлению "Учет и отчетность" от максимально возможного с учетом применимости показателей</t>
  </si>
  <si>
    <t>отклонение оценки по направлению "внутренний контроль и аудит" от максимально возможного с учетом применимости показателей</t>
  </si>
  <si>
    <t>отклонение оценки по направлению "Управление активами" от максимально возможного с учетом применимости показателей</t>
  </si>
  <si>
    <t>Итоговая оценка КФМ                                                                                                                                        (с учетом весов направлений  и коэффициента сложности)</t>
  </si>
  <si>
    <t>Наименование органа исполнительной власти</t>
  </si>
  <si>
    <t>Итоговая оценка КФМ</t>
  </si>
  <si>
    <t>О РЕЗУЛЬТАТАХ МОНИТОРИНГА КАЧЕСТВА ФИНАНСОВОГО МЕНЕДЖМЕНТА, ОСУЩЕСТВЛЯЕМОГО ГЛАВНЫМИ АДМИНИСТРАТОРАМИ СРЕДСТВ БЮДЖЕТА ГОРОДА  СОЧИ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</si>
</sst>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0.0%"/>
    <numFmt numFmtId="166" formatCode="0.0"/>
    <numFmt numFmtId="167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b/>
      <i/>
      <u/>
      <sz val="10"/>
      <color indexed="8"/>
      <name val="Arial Cyr"/>
      <family val="2"/>
      <charset val="204"/>
    </font>
    <font>
      <sz val="8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1" fillId="0" borderId="0" xfId="2" applyAlignment="1">
      <alignment horizontal="center"/>
    </xf>
    <xf numFmtId="0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2" borderId="0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Border="1" applyAlignment="1" applyProtection="1">
      <alignment vertical="top"/>
      <protection locked="0"/>
    </xf>
    <xf numFmtId="0" fontId="5" fillId="2" borderId="0" xfId="1" applyNumberFormat="1" applyFont="1" applyFill="1" applyBorder="1" applyAlignment="1" applyProtection="1">
      <alignment vertical="top"/>
      <protection locked="0"/>
    </xf>
    <xf numFmtId="0" fontId="6" fillId="0" borderId="0" xfId="1" applyNumberFormat="1" applyFont="1" applyFill="1" applyBorder="1" applyAlignment="1" applyProtection="1">
      <alignment horizontal="center" vertical="top"/>
      <protection locked="0"/>
    </xf>
    <xf numFmtId="0" fontId="6" fillId="2" borderId="0" xfId="1" applyNumberFormat="1" applyFont="1" applyFill="1" applyBorder="1" applyAlignment="1" applyProtection="1">
      <alignment horizontal="center" vertical="top"/>
      <protection locked="0"/>
    </xf>
    <xf numFmtId="0" fontId="7" fillId="0" borderId="0" xfId="2" applyFont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9" fillId="0" borderId="17" xfId="0" applyFont="1" applyBorder="1" applyAlignment="1">
      <alignment vertical="center" wrapText="1"/>
    </xf>
    <xf numFmtId="166" fontId="8" fillId="0" borderId="30" xfId="1" applyNumberFormat="1" applyFont="1" applyFill="1" applyBorder="1" applyAlignment="1" applyProtection="1">
      <alignment horizontal="center" vertical="center"/>
      <protection locked="0"/>
    </xf>
    <xf numFmtId="166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/>
    </xf>
    <xf numFmtId="0" fontId="0" fillId="0" borderId="0" xfId="0" applyFill="1"/>
    <xf numFmtId="0" fontId="9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horizontal="center"/>
    </xf>
    <xf numFmtId="166" fontId="8" fillId="0" borderId="40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39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166" fontId="11" fillId="3" borderId="38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vertical="center" wrapText="1"/>
    </xf>
    <xf numFmtId="0" fontId="10" fillId="0" borderId="32" xfId="0" applyFont="1" applyBorder="1" applyAlignment="1">
      <alignment horizontal="center"/>
    </xf>
    <xf numFmtId="0" fontId="3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3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1" applyNumberFormat="1" applyFont="1" applyFill="1" applyBorder="1" applyAlignment="1" applyProtection="1">
      <alignment horizontal="center" vertical="center" wrapText="1"/>
      <protection locked="0"/>
    </xf>
    <xf numFmtId="166" fontId="11" fillId="3" borderId="45" xfId="1" applyNumberFormat="1" applyFont="1" applyFill="1" applyBorder="1" applyAlignment="1" applyProtection="1">
      <alignment horizontal="center" vertical="center"/>
      <protection locked="0"/>
    </xf>
    <xf numFmtId="166" fontId="11" fillId="3" borderId="46" xfId="1" applyNumberFormat="1" applyFont="1" applyFill="1" applyBorder="1" applyAlignment="1" applyProtection="1">
      <alignment horizontal="center" vertical="center"/>
      <protection locked="0"/>
    </xf>
    <xf numFmtId="166" fontId="11" fillId="3" borderId="48" xfId="1" applyNumberFormat="1" applyFont="1" applyFill="1" applyBorder="1" applyAlignment="1" applyProtection="1">
      <alignment horizontal="center" vertical="center" wrapText="1"/>
      <protection locked="0"/>
    </xf>
    <xf numFmtId="166" fontId="11" fillId="3" borderId="27" xfId="1" applyNumberFormat="1" applyFont="1" applyFill="1" applyBorder="1" applyAlignment="1" applyProtection="1">
      <alignment horizontal="center" vertical="center"/>
      <protection locked="0"/>
    </xf>
    <xf numFmtId="166" fontId="11" fillId="3" borderId="44" xfId="1" applyNumberFormat="1" applyFont="1" applyFill="1" applyBorder="1" applyAlignment="1" applyProtection="1">
      <alignment horizontal="center" vertical="center"/>
      <protection locked="0"/>
    </xf>
    <xf numFmtId="0" fontId="12" fillId="2" borderId="3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14" fillId="2" borderId="11" xfId="1" applyNumberFormat="1" applyFont="1" applyFill="1" applyBorder="1" applyAlignment="1" applyProtection="1">
      <alignment horizontal="center" vertical="center"/>
      <protection locked="0"/>
    </xf>
    <xf numFmtId="165" fontId="14" fillId="2" borderId="0" xfId="1" applyNumberFormat="1" applyFont="1" applyFill="1" applyBorder="1" applyAlignment="1" applyProtection="1">
      <alignment horizontal="center" vertical="center"/>
      <protection locked="0"/>
    </xf>
    <xf numFmtId="166" fontId="15" fillId="2" borderId="10" xfId="1" applyNumberFormat="1" applyFont="1" applyFill="1" applyBorder="1" applyAlignment="1" applyProtection="1">
      <alignment horizontal="center" vertical="center"/>
      <protection locked="0"/>
    </xf>
    <xf numFmtId="166" fontId="15" fillId="0" borderId="7" xfId="1" applyNumberFormat="1" applyFont="1" applyFill="1" applyBorder="1" applyAlignment="1" applyProtection="1">
      <alignment horizontal="center" vertical="center"/>
      <protection locked="0"/>
    </xf>
    <xf numFmtId="165" fontId="15" fillId="2" borderId="9" xfId="1" applyNumberFormat="1" applyFont="1" applyFill="1" applyBorder="1" applyAlignment="1" applyProtection="1">
      <alignment horizontal="center" vertical="center"/>
      <protection locked="0"/>
    </xf>
    <xf numFmtId="167" fontId="15" fillId="0" borderId="7" xfId="1" applyNumberFormat="1" applyFont="1" applyFill="1" applyBorder="1" applyAlignment="1" applyProtection="1">
      <alignment horizontal="center" vertical="center"/>
      <protection locked="0"/>
    </xf>
    <xf numFmtId="167" fontId="15" fillId="0" borderId="24" xfId="1" applyNumberFormat="1" applyFont="1" applyFill="1" applyBorder="1" applyAlignment="1" applyProtection="1">
      <alignment horizontal="center" vertical="center"/>
      <protection locked="0"/>
    </xf>
    <xf numFmtId="167" fontId="15" fillId="2" borderId="7" xfId="1" applyNumberFormat="1" applyFont="1" applyFill="1" applyBorder="1" applyAlignment="1" applyProtection="1">
      <alignment horizontal="center" vertical="center"/>
      <protection locked="0"/>
    </xf>
    <xf numFmtId="167" fontId="15" fillId="2" borderId="24" xfId="1" applyNumberFormat="1" applyFont="1" applyFill="1" applyBorder="1" applyAlignment="1" applyProtection="1">
      <alignment horizontal="center" vertical="center"/>
      <protection locked="0"/>
    </xf>
    <xf numFmtId="165" fontId="15" fillId="2" borderId="8" xfId="1" applyNumberFormat="1" applyFont="1" applyFill="1" applyBorder="1" applyAlignment="1" applyProtection="1">
      <alignment horizontal="center" vertical="center"/>
      <protection locked="0"/>
    </xf>
    <xf numFmtId="166" fontId="15" fillId="0" borderId="8" xfId="1" applyNumberFormat="1" applyFont="1" applyFill="1" applyBorder="1" applyAlignment="1" applyProtection="1">
      <alignment horizontal="center" vertical="center"/>
      <protection locked="0"/>
    </xf>
    <xf numFmtId="166" fontId="15" fillId="0" borderId="32" xfId="1" applyNumberFormat="1" applyFont="1" applyFill="1" applyBorder="1" applyAlignment="1" applyProtection="1">
      <alignment horizontal="center" vertical="center"/>
      <protection locked="0"/>
    </xf>
    <xf numFmtId="166" fontId="15" fillId="2" borderId="12" xfId="1" applyNumberFormat="1" applyFont="1" applyFill="1" applyBorder="1" applyAlignment="1" applyProtection="1">
      <alignment horizontal="center" vertical="center"/>
      <protection locked="0"/>
    </xf>
    <xf numFmtId="166" fontId="15" fillId="0" borderId="28" xfId="1" applyNumberFormat="1" applyFont="1" applyFill="1" applyBorder="1" applyAlignment="1" applyProtection="1">
      <alignment horizontal="center" vertical="center"/>
      <protection locked="0"/>
    </xf>
    <xf numFmtId="165" fontId="15" fillId="2" borderId="16" xfId="1" applyNumberFormat="1" applyFont="1" applyFill="1" applyBorder="1" applyAlignment="1" applyProtection="1">
      <alignment horizontal="center" vertical="center"/>
      <protection locked="0"/>
    </xf>
    <xf numFmtId="167" fontId="15" fillId="0" borderId="28" xfId="1" applyNumberFormat="1" applyFont="1" applyFill="1" applyBorder="1" applyAlignment="1" applyProtection="1">
      <alignment horizontal="center" vertical="center"/>
      <protection locked="0"/>
    </xf>
    <xf numFmtId="167" fontId="15" fillId="0" borderId="13" xfId="1" applyNumberFormat="1" applyFont="1" applyFill="1" applyBorder="1" applyAlignment="1" applyProtection="1">
      <alignment horizontal="center" vertical="center"/>
      <protection locked="0"/>
    </xf>
    <xf numFmtId="167" fontId="15" fillId="2" borderId="28" xfId="1" applyNumberFormat="1" applyFont="1" applyFill="1" applyBorder="1" applyAlignment="1" applyProtection="1">
      <alignment horizontal="center" vertical="center"/>
      <protection locked="0"/>
    </xf>
    <xf numFmtId="167" fontId="15" fillId="2" borderId="13" xfId="1" applyNumberFormat="1" applyFont="1" applyFill="1" applyBorder="1" applyAlignment="1" applyProtection="1">
      <alignment horizontal="center" vertical="center"/>
      <protection locked="0"/>
    </xf>
    <xf numFmtId="166" fontId="15" fillId="0" borderId="15" xfId="1" applyNumberFormat="1" applyFont="1" applyFill="1" applyBorder="1" applyAlignment="1" applyProtection="1">
      <alignment horizontal="center" vertical="center"/>
      <protection locked="0"/>
    </xf>
    <xf numFmtId="166" fontId="15" fillId="0" borderId="14" xfId="1" applyNumberFormat="1" applyFont="1" applyFill="1" applyBorder="1" applyAlignment="1" applyProtection="1">
      <alignment horizontal="center" vertical="center"/>
      <protection locked="0"/>
    </xf>
    <xf numFmtId="166" fontId="14" fillId="5" borderId="8" xfId="1" applyNumberFormat="1" applyFont="1" applyFill="1" applyBorder="1" applyAlignment="1" applyProtection="1">
      <alignment horizontal="center" vertical="center" wrapText="1"/>
      <protection locked="0"/>
    </xf>
    <xf numFmtId="166" fontId="14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4" fillId="5" borderId="17" xfId="1" applyNumberFormat="1" applyFont="1" applyFill="1" applyBorder="1" applyAlignment="1" applyProtection="1">
      <alignment horizontal="center" vertical="center" wrapText="1"/>
      <protection locked="0"/>
    </xf>
    <xf numFmtId="166" fontId="14" fillId="5" borderId="19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41" xfId="1" applyNumberFormat="1" applyFont="1" applyFill="1" applyBorder="1" applyAlignment="1" applyProtection="1">
      <alignment horizontal="center" vertical="center"/>
      <protection locked="0"/>
    </xf>
    <xf numFmtId="166" fontId="14" fillId="6" borderId="17" xfId="1" applyNumberFormat="1" applyFont="1" applyFill="1" applyBorder="1" applyAlignment="1" applyProtection="1">
      <alignment horizontal="center" vertical="center" wrapText="1"/>
      <protection locked="0"/>
    </xf>
    <xf numFmtId="166" fontId="16" fillId="5" borderId="17" xfId="1" applyNumberFormat="1" applyFont="1" applyFill="1" applyBorder="1" applyAlignment="1" applyProtection="1">
      <alignment horizontal="center" vertical="center" wrapText="1"/>
      <protection locked="0"/>
    </xf>
    <xf numFmtId="166" fontId="16" fillId="6" borderId="17" xfId="1" applyNumberFormat="1" applyFont="1" applyFill="1" applyBorder="1" applyAlignment="1" applyProtection="1">
      <alignment horizontal="center" vertical="center" wrapText="1"/>
      <protection locked="0"/>
    </xf>
    <xf numFmtId="166" fontId="16" fillId="6" borderId="8" xfId="1" applyNumberFormat="1" applyFont="1" applyFill="1" applyBorder="1" applyAlignment="1" applyProtection="1">
      <alignment horizontal="center" vertical="center" wrapText="1"/>
      <protection locked="0"/>
    </xf>
    <xf numFmtId="166" fontId="16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6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37" xfId="1" applyNumberFormat="1" applyFont="1" applyFill="1" applyBorder="1" applyAlignment="1" applyProtection="1">
      <alignment horizontal="center" vertical="center"/>
      <protection locked="0"/>
    </xf>
    <xf numFmtId="166" fontId="8" fillId="0" borderId="27" xfId="1" applyNumberFormat="1" applyFont="1" applyFill="1" applyBorder="1" applyAlignment="1" applyProtection="1">
      <alignment horizontal="center" vertical="center"/>
      <protection locked="0"/>
    </xf>
    <xf numFmtId="166" fontId="11" fillId="3" borderId="47" xfId="1" applyNumberFormat="1" applyFont="1" applyFill="1" applyBorder="1" applyAlignment="1" applyProtection="1">
      <alignment horizontal="left" vertical="center" wrapText="1"/>
      <protection locked="0"/>
    </xf>
    <xf numFmtId="166" fontId="11" fillId="3" borderId="38" xfId="1" applyNumberFormat="1" applyFont="1" applyFill="1" applyBorder="1" applyAlignment="1" applyProtection="1">
      <alignment horizontal="left" vertical="center" wrapText="1"/>
      <protection locked="0"/>
    </xf>
    <xf numFmtId="167" fontId="11" fillId="3" borderId="45" xfId="1" applyNumberFormat="1" applyFont="1" applyFill="1" applyBorder="1" applyAlignment="1" applyProtection="1">
      <alignment horizontal="left" vertical="top"/>
      <protection locked="0"/>
    </xf>
    <xf numFmtId="167" fontId="11" fillId="3" borderId="49" xfId="1" applyNumberFormat="1" applyFont="1" applyFill="1" applyBorder="1" applyAlignment="1" applyProtection="1">
      <alignment horizontal="left" vertical="top"/>
      <protection locked="0"/>
    </xf>
    <xf numFmtId="166" fontId="8" fillId="2" borderId="26" xfId="1" applyNumberFormat="1" applyFont="1" applyFill="1" applyBorder="1" applyAlignment="1" applyProtection="1">
      <alignment horizontal="center" vertical="center"/>
      <protection locked="0"/>
    </xf>
    <xf numFmtId="166" fontId="8" fillId="2" borderId="40" xfId="1" applyNumberFormat="1" applyFont="1" applyFill="1" applyBorder="1" applyAlignment="1" applyProtection="1">
      <alignment horizontal="center" vertical="center"/>
      <protection locked="0"/>
    </xf>
    <xf numFmtId="166" fontId="8" fillId="0" borderId="26" xfId="1" applyNumberFormat="1" applyFont="1" applyFill="1" applyBorder="1" applyAlignment="1" applyProtection="1">
      <alignment horizontal="center" vertical="center"/>
      <protection locked="0"/>
    </xf>
    <xf numFmtId="166" fontId="8" fillId="0" borderId="40" xfId="1" applyNumberFormat="1" applyFont="1" applyFill="1" applyBorder="1" applyAlignment="1" applyProtection="1">
      <alignment horizontal="center" vertical="center"/>
      <protection locked="0"/>
    </xf>
    <xf numFmtId="167" fontId="3" fillId="2" borderId="26" xfId="1" applyNumberFormat="1" applyFont="1" applyFill="1" applyBorder="1" applyAlignment="1" applyProtection="1">
      <alignment horizontal="center" vertical="center"/>
      <protection locked="0"/>
    </xf>
    <xf numFmtId="167" fontId="3" fillId="2" borderId="40" xfId="1" applyNumberFormat="1" applyFont="1" applyFill="1" applyBorder="1" applyAlignment="1" applyProtection="1">
      <alignment horizontal="center" vertical="center"/>
      <protection locked="0"/>
    </xf>
  </cellXfs>
  <cellStyles count="3">
    <cellStyle name="Денежный 2" xfId="1"/>
    <cellStyle name="Обычный" xfId="0" builtinId="0"/>
    <cellStyle name="Обычный 2" xfId="2"/>
  </cellStyles>
  <dxfs count="11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2\&#1044;&#1054;&#1050;&#1059;&#1052;&#1045;&#1053;&#1058;&#1067;\&#1054;&#1058;&#1044;&#1045;&#1051;%20&#1052;&#1054;&#1053;&#1048;&#1058;&#1054;&#1056;&#1048;&#1053;&#1043;&#1040;\2021\&#1060;&#1080;&#1085;&#1072;&#1085;&#1089;&#1086;&#1074;&#1099;&#1081;%20&#1084;&#1077;&#1085;&#1077;&#1076;&#1078;&#1084;&#1077;&#1085;&#1090;%20&#1079;&#1072;%202020%20&#1075;&#1086;&#1076;\&#1057;&#1074;&#1086;&#1076;%20&#1080;%20&#1056;&#1072;&#1089;&#1095;&#1077;&#1090;%20&#1079;&#1072;%202020%20&#1075;&#1086;&#1076;\&#1060;&#1080;&#1085;%20&#1084;&#1077;&#1085;&#1077;&#1076;&#1078;\&#1057;&#1042;&#1054;&#1044;%20&#1060;&#1052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2\&#1044;&#1054;&#1050;&#1059;&#1052;&#1045;&#1053;&#1058;&#1067;\&#1054;&#1058;&#1044;&#1045;&#1051;%20&#1052;&#1054;&#1053;&#1048;&#1058;&#1054;&#1056;&#1048;&#1053;&#1043;&#1040;\2021\&#1060;&#1080;&#1085;&#1072;&#1085;&#1089;&#1086;&#1074;&#1099;&#1081;%20&#1084;&#1077;&#1085;&#1077;&#1076;&#1078;&#1084;&#1077;&#1085;&#1090;%20&#1079;&#1072;%202020%20&#1075;&#1086;&#1076;\&#1057;&#1074;&#1086;&#1076;%20&#1080;%20&#1056;&#1072;&#1089;&#1095;&#1077;&#1090;%20&#1079;&#1072;%202020%20&#1075;&#1086;&#1076;\&#1060;&#1080;&#1085;%20&#1084;&#1077;&#1085;&#1077;&#1076;&#1078;&#1084;&#1077;&#1085;&#1090;%20&#1086;&#1082;&#1086;&#1085;&#1095;&#1072;&#1090;&#1077;&#1083;&#1100;&#1085;&#1099;&#1077;\&#1057;&#1042;&#1054;&#1044;%20&#1060;&#1052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2\&#1044;&#1054;&#1050;&#1059;&#1052;&#1045;&#1053;&#1058;&#1067;\&#1054;&#1058;&#1044;&#1045;&#1051;%20&#1052;&#1054;&#1053;&#1048;&#1058;&#1054;&#1056;&#1048;&#1053;&#1043;&#1040;\2021\&#1056;&#1072;&#1079;&#1084;&#1077;&#1097;&#1077;&#1085;&#1080;&#1077;%20&#1085;&#1072;%20&#1089;&#1072;&#1081;&#1090;&#1077;%20&#1044;&#1060;&#1041;\&#1060;&#1080;&#1085;&#1072;&#1085;&#1089;&#1086;&#1074;&#1099;&#1081;%20&#1084;&#1077;&#1085;&#1077;&#1076;&#1078;&#1084;&#1077;&#1085;&#1090;\&#1060;&#1080;&#1085;%20&#1084;&#1077;&#1085;&#1077;&#1076;&#1078;&#1084;&#1077;&#1085;&#1090;%20&#1086;&#1082;&#1086;&#1085;&#1095;&#1072;&#1090;&#1077;&#1083;&#1100;&#1085;&#1099;&#1077;%20&#1088;&#1077;&#1079;&#1091;&#1083;&#1100;&#1090;&#1072;&#1090;&#1099;\&#1057;&#1074;&#1086;&#1076;&#1085;&#1072;&#1103;%20&#1086;&#1094;&#1077;&#1085;&#1082;&#1072;%20&#1050;&#1060;&#1052;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правление 1"/>
      <sheetName val="Направление 2"/>
      <sheetName val="Направление 3"/>
      <sheetName val="Направление 4"/>
      <sheetName val="Направление 5"/>
      <sheetName val="Свод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0.4</v>
          </cell>
          <cell r="E5">
            <v>0.4</v>
          </cell>
          <cell r="H5">
            <v>0.72727272727272729</v>
          </cell>
          <cell r="I5">
            <v>0.63792910803583369</v>
          </cell>
          <cell r="L5">
            <v>1</v>
          </cell>
          <cell r="M5">
            <v>1</v>
          </cell>
          <cell r="P5">
            <v>0.5</v>
          </cell>
          <cell r="Q5">
            <v>0.25</v>
          </cell>
          <cell r="T5">
            <v>0.25</v>
          </cell>
          <cell r="U5">
            <v>0</v>
          </cell>
          <cell r="X5">
            <v>0.61863636363636376</v>
          </cell>
          <cell r="Y5">
            <v>0.52396455401791686</v>
          </cell>
          <cell r="AB5">
            <v>84.696694991874864</v>
          </cell>
        </row>
        <row r="6">
          <cell r="D6">
            <v>1</v>
          </cell>
          <cell r="E6">
            <v>0.60000832818690741</v>
          </cell>
          <cell r="H6">
            <v>1</v>
          </cell>
          <cell r="L6">
            <v>1</v>
          </cell>
          <cell r="M6">
            <v>0.72831050228310501</v>
          </cell>
          <cell r="P6">
            <v>1</v>
          </cell>
          <cell r="Q6">
            <v>0.25</v>
          </cell>
          <cell r="T6">
            <v>0.75</v>
          </cell>
          <cell r="U6">
            <v>0.75</v>
          </cell>
          <cell r="X6">
            <v>0.97499999999999987</v>
          </cell>
        </row>
        <row r="7">
          <cell r="D7">
            <v>0.4</v>
          </cell>
          <cell r="E7">
            <v>0.4</v>
          </cell>
          <cell r="H7">
            <v>0.72727272727272729</v>
          </cell>
          <cell r="I7">
            <v>0.52671361954968254</v>
          </cell>
          <cell r="L7">
            <v>1</v>
          </cell>
          <cell r="M7">
            <v>0.83333333333333326</v>
          </cell>
          <cell r="P7">
            <v>0.5</v>
          </cell>
          <cell r="Q7">
            <v>0.375</v>
          </cell>
          <cell r="T7">
            <v>0.25</v>
          </cell>
          <cell r="U7">
            <v>0.25</v>
          </cell>
          <cell r="X7">
            <v>0.61863636363636376</v>
          </cell>
          <cell r="Y7">
            <v>0.48919014310817466</v>
          </cell>
          <cell r="AB7">
            <v>79.075555829388975</v>
          </cell>
        </row>
        <row r="8">
          <cell r="D8">
            <v>0.4</v>
          </cell>
          <cell r="E8">
            <v>0.4</v>
          </cell>
          <cell r="H8">
            <v>0.72727272727272729</v>
          </cell>
          <cell r="I8">
            <v>0.57102034691528392</v>
          </cell>
          <cell r="L8">
            <v>1</v>
          </cell>
          <cell r="M8">
            <v>0.95833333333333326</v>
          </cell>
          <cell r="P8">
            <v>0.5</v>
          </cell>
          <cell r="Q8">
            <v>0.25</v>
          </cell>
          <cell r="T8">
            <v>0.5</v>
          </cell>
          <cell r="U8">
            <v>0</v>
          </cell>
          <cell r="X8">
            <v>0.64363636363636378</v>
          </cell>
          <cell r="Y8">
            <v>0.48634350679097532</v>
          </cell>
          <cell r="AB8">
            <v>75.561844275433998</v>
          </cell>
        </row>
        <row r="9">
          <cell r="D9">
            <v>0.4</v>
          </cell>
          <cell r="E9">
            <v>0.4</v>
          </cell>
          <cell r="H9">
            <v>0.72727272727272729</v>
          </cell>
          <cell r="I9">
            <v>0.60493324173253704</v>
          </cell>
          <cell r="L9">
            <v>1</v>
          </cell>
          <cell r="M9">
            <v>0.74999999999999989</v>
          </cell>
          <cell r="P9">
            <v>0.5</v>
          </cell>
          <cell r="Q9">
            <v>0</v>
          </cell>
          <cell r="T9">
            <v>0.5</v>
          </cell>
          <cell r="U9">
            <v>0</v>
          </cell>
          <cell r="X9">
            <v>0.64363636363636378</v>
          </cell>
          <cell r="Y9">
            <v>0.45746662086626855</v>
          </cell>
          <cell r="AB9">
            <v>71.075322450973914</v>
          </cell>
        </row>
        <row r="10">
          <cell r="D10">
            <v>0.4</v>
          </cell>
          <cell r="E10">
            <v>0.1</v>
          </cell>
          <cell r="H10">
            <v>0.81818181818181823</v>
          </cell>
          <cell r="I10">
            <v>0.37801181619722907</v>
          </cell>
          <cell r="L10">
            <v>1</v>
          </cell>
          <cell r="M10">
            <v>0.5</v>
          </cell>
          <cell r="P10">
            <v>1</v>
          </cell>
          <cell r="Q10">
            <v>0.25</v>
          </cell>
          <cell r="T10">
            <v>0.75</v>
          </cell>
          <cell r="U10">
            <v>0.13914549653579666</v>
          </cell>
          <cell r="X10">
            <v>0.76409090909090915</v>
          </cell>
          <cell r="Y10">
            <v>0.29792045775219422</v>
          </cell>
          <cell r="AB10">
            <v>40.939694075405633</v>
          </cell>
        </row>
        <row r="11">
          <cell r="D11">
            <v>0.4</v>
          </cell>
          <cell r="E11">
            <v>0.2</v>
          </cell>
          <cell r="H11">
            <v>0.81818181818181823</v>
          </cell>
          <cell r="I11">
            <v>0.66841670982341028</v>
          </cell>
          <cell r="L11">
            <v>1</v>
          </cell>
          <cell r="M11">
            <v>0.625</v>
          </cell>
          <cell r="P11">
            <v>1</v>
          </cell>
          <cell r="Q11">
            <v>0.125</v>
          </cell>
          <cell r="T11">
            <v>0.5</v>
          </cell>
          <cell r="U11">
            <v>0.5</v>
          </cell>
          <cell r="X11">
            <v>0.73909090909090913</v>
          </cell>
          <cell r="Y11">
            <v>0.49920835491170512</v>
          </cell>
          <cell r="AB11">
            <v>67.54356585521225</v>
          </cell>
        </row>
        <row r="12">
          <cell r="D12">
            <v>0.4</v>
          </cell>
          <cell r="E12">
            <v>0.4</v>
          </cell>
          <cell r="H12">
            <v>0.72727272727272729</v>
          </cell>
          <cell r="I12">
            <v>0.57837040952724006</v>
          </cell>
          <cell r="L12">
            <v>1</v>
          </cell>
          <cell r="M12">
            <v>0.95833333333333326</v>
          </cell>
          <cell r="P12">
            <v>0.5</v>
          </cell>
          <cell r="Q12">
            <v>0.25</v>
          </cell>
          <cell r="T12">
            <v>0.25</v>
          </cell>
          <cell r="U12">
            <v>0</v>
          </cell>
          <cell r="X12">
            <v>0.61863636363636376</v>
          </cell>
          <cell r="Y12">
            <v>0.49001853809695339</v>
          </cell>
          <cell r="AB12">
            <v>79.209462440359829</v>
          </cell>
        </row>
        <row r="13">
          <cell r="D13">
            <v>0.8</v>
          </cell>
          <cell r="E13">
            <v>0.48119389195497292</v>
          </cell>
          <cell r="H13">
            <v>1</v>
          </cell>
          <cell r="I13">
            <v>0.39275578157796642</v>
          </cell>
          <cell r="L13">
            <v>1</v>
          </cell>
          <cell r="M13">
            <v>0.74200913242009126</v>
          </cell>
          <cell r="P13">
            <v>1</v>
          </cell>
          <cell r="Q13">
            <v>0</v>
          </cell>
          <cell r="T13">
            <v>0.75</v>
          </cell>
          <cell r="U13">
            <v>0.25</v>
          </cell>
          <cell r="X13">
            <v>0.93500000000000005</v>
          </cell>
          <cell r="Y13">
            <v>0.39181758242198694</v>
          </cell>
          <cell r="AB13">
            <v>44.000904977870192</v>
          </cell>
        </row>
        <row r="14">
          <cell r="D14">
            <v>1</v>
          </cell>
          <cell r="E14">
            <v>0.63268815276417489</v>
          </cell>
          <cell r="H14">
            <v>1</v>
          </cell>
          <cell r="I14">
            <v>0.85197478825864148</v>
          </cell>
          <cell r="L14">
            <v>1</v>
          </cell>
          <cell r="M14">
            <v>0.72831050228310501</v>
          </cell>
          <cell r="P14">
            <v>1</v>
          </cell>
          <cell r="Q14">
            <v>0</v>
          </cell>
          <cell r="T14">
            <v>0.5</v>
          </cell>
          <cell r="U14">
            <v>0.5</v>
          </cell>
          <cell r="X14">
            <v>0.95</v>
          </cell>
          <cell r="Y14">
            <v>0.67535607491046623</v>
          </cell>
          <cell r="AB14">
            <v>78.199124463317148</v>
          </cell>
        </row>
        <row r="15">
          <cell r="D15">
            <v>0.8</v>
          </cell>
          <cell r="E15">
            <v>0.439600276675438</v>
          </cell>
          <cell r="H15">
            <v>1</v>
          </cell>
          <cell r="I15">
            <v>0.7419778606646541</v>
          </cell>
          <cell r="L15">
            <v>1</v>
          </cell>
          <cell r="M15">
            <v>0.79680365296803646</v>
          </cell>
          <cell r="P15">
            <v>1</v>
          </cell>
          <cell r="Q15">
            <v>0</v>
          </cell>
          <cell r="T15">
            <v>0.5</v>
          </cell>
          <cell r="U15">
            <v>3.9068514241724389E-2</v>
          </cell>
          <cell r="X15">
            <v>0.91</v>
          </cell>
          <cell r="Y15">
            <v>0.5424962023883908</v>
          </cell>
          <cell r="AB15">
            <v>62.595715660198934</v>
          </cell>
        </row>
        <row r="16">
          <cell r="D16">
            <v>0.8</v>
          </cell>
          <cell r="E16">
            <v>0.4000096447452105</v>
          </cell>
          <cell r="H16">
            <v>1</v>
          </cell>
          <cell r="I16">
            <v>0.63473864294624982</v>
          </cell>
          <cell r="L16">
            <v>1</v>
          </cell>
          <cell r="M16">
            <v>0.92009132420091322</v>
          </cell>
          <cell r="P16">
            <v>1</v>
          </cell>
          <cell r="Q16">
            <v>0.125</v>
          </cell>
          <cell r="T16">
            <v>0.25</v>
          </cell>
          <cell r="U16">
            <v>0</v>
          </cell>
          <cell r="X16">
            <v>0.88500000000000001</v>
          </cell>
          <cell r="Y16">
            <v>0.50188038284225833</v>
          </cell>
          <cell r="AB16">
            <v>56.709647778786255</v>
          </cell>
        </row>
        <row r="17">
          <cell r="D17">
            <v>0.6</v>
          </cell>
          <cell r="E17">
            <v>0.60000000000000009</v>
          </cell>
          <cell r="L17">
            <v>1</v>
          </cell>
          <cell r="M17">
            <v>0.66666666666666663</v>
          </cell>
          <cell r="P17">
            <v>0.5</v>
          </cell>
          <cell r="Q17">
            <v>0</v>
          </cell>
          <cell r="T17">
            <v>0.5</v>
          </cell>
          <cell r="U17">
            <v>0.25</v>
          </cell>
        </row>
        <row r="18">
          <cell r="D18">
            <v>0.4</v>
          </cell>
          <cell r="E18">
            <v>0.2</v>
          </cell>
          <cell r="H18">
            <v>0.81818181818181823</v>
          </cell>
          <cell r="I18">
            <v>0.66618628590924855</v>
          </cell>
          <cell r="L18">
            <v>1</v>
          </cell>
          <cell r="M18">
            <v>0.70833333333333326</v>
          </cell>
          <cell r="P18">
            <v>1</v>
          </cell>
          <cell r="Q18">
            <v>0.5</v>
          </cell>
          <cell r="T18">
            <v>0.75</v>
          </cell>
          <cell r="U18">
            <v>0.5</v>
          </cell>
          <cell r="X18">
            <v>0.76409090909090915</v>
          </cell>
          <cell r="Y18">
            <v>0.54392647628795754</v>
          </cell>
          <cell r="AB18">
            <v>71.186094457674386</v>
          </cell>
        </row>
        <row r="19">
          <cell r="D19">
            <v>0.4</v>
          </cell>
          <cell r="E19">
            <v>0.2</v>
          </cell>
          <cell r="H19">
            <v>0.86363636363636365</v>
          </cell>
          <cell r="I19">
            <v>0.54390224393430953</v>
          </cell>
          <cell r="L19">
            <v>1</v>
          </cell>
          <cell r="M19">
            <v>0.70833333333333326</v>
          </cell>
          <cell r="P19">
            <v>1</v>
          </cell>
          <cell r="Q19">
            <v>0</v>
          </cell>
          <cell r="T19">
            <v>0.5</v>
          </cell>
          <cell r="U19">
            <v>0.25</v>
          </cell>
          <cell r="X19">
            <v>0.76181818181818184</v>
          </cell>
          <cell r="Y19">
            <v>0.40778445530048812</v>
          </cell>
        </row>
        <row r="20">
          <cell r="D20">
            <v>0.4</v>
          </cell>
          <cell r="E20">
            <v>0.4</v>
          </cell>
          <cell r="H20">
            <v>0.77272727272727271</v>
          </cell>
          <cell r="I20">
            <v>0.50534805498961588</v>
          </cell>
          <cell r="L20">
            <v>1</v>
          </cell>
          <cell r="M20">
            <v>0.74999999999999989</v>
          </cell>
          <cell r="P20">
            <v>1</v>
          </cell>
          <cell r="Q20">
            <v>0.75</v>
          </cell>
          <cell r="T20">
            <v>0.5</v>
          </cell>
          <cell r="U20">
            <v>0.5</v>
          </cell>
          <cell r="X20">
            <v>0.71636363636363642</v>
          </cell>
          <cell r="Y20">
            <v>0.53267402749480797</v>
          </cell>
          <cell r="AB20">
            <v>74.358049523386896</v>
          </cell>
        </row>
        <row r="21">
          <cell r="D21">
            <v>0.4</v>
          </cell>
          <cell r="E21">
            <v>0.4</v>
          </cell>
          <cell r="H21">
            <v>0.77272727272727271</v>
          </cell>
          <cell r="L21">
            <v>1</v>
          </cell>
          <cell r="M21">
            <v>0.79166666666666663</v>
          </cell>
          <cell r="P21">
            <v>1</v>
          </cell>
          <cell r="Q21">
            <v>0.375</v>
          </cell>
          <cell r="T21">
            <v>0.75</v>
          </cell>
          <cell r="U21">
            <v>0.5</v>
          </cell>
        </row>
        <row r="22">
          <cell r="D22">
            <v>0.4</v>
          </cell>
          <cell r="E22">
            <v>0.4</v>
          </cell>
          <cell r="H22">
            <v>0.77272727272727271</v>
          </cell>
          <cell r="I22">
            <v>0.54106369271355803</v>
          </cell>
          <cell r="L22">
            <v>1</v>
          </cell>
          <cell r="M22">
            <v>0.74999999999999989</v>
          </cell>
          <cell r="P22">
            <v>1</v>
          </cell>
          <cell r="Q22">
            <v>0.5</v>
          </cell>
          <cell r="T22">
            <v>0.5</v>
          </cell>
          <cell r="U22">
            <v>0.5</v>
          </cell>
          <cell r="X22">
            <v>0.71636363636363642</v>
          </cell>
          <cell r="Y22">
            <v>0.52553184635677908</v>
          </cell>
          <cell r="AB22">
            <v>73.361044542189973</v>
          </cell>
        </row>
        <row r="23">
          <cell r="D23">
            <v>0.4</v>
          </cell>
          <cell r="E23">
            <v>0.4</v>
          </cell>
          <cell r="H23">
            <v>0.77272727272727271</v>
          </cell>
          <cell r="I23">
            <v>0.55330804027018143</v>
          </cell>
          <cell r="L23">
            <v>1</v>
          </cell>
          <cell r="M23">
            <v>0.70833333333333326</v>
          </cell>
          <cell r="P23">
            <v>1</v>
          </cell>
          <cell r="Q23">
            <v>0.625</v>
          </cell>
          <cell r="T23">
            <v>0.5</v>
          </cell>
          <cell r="U23">
            <v>0.25</v>
          </cell>
          <cell r="X23">
            <v>0.71636363636363642</v>
          </cell>
          <cell r="Y23">
            <v>0.51498735346842406</v>
          </cell>
          <cell r="AB23">
            <v>71.889097565389136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правление 1"/>
      <sheetName val="Направление 2"/>
      <sheetName val="Направление 3"/>
      <sheetName val="Направление 4"/>
      <sheetName val="Направление 5"/>
      <sheetName val="Свод"/>
      <sheetName val="рейтинг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I6">
            <v>0.47896987936294805</v>
          </cell>
          <cell r="Y6">
            <v>0.53231765554716604</v>
          </cell>
          <cell r="AB6">
            <v>57.326516751233278</v>
          </cell>
        </row>
        <row r="17">
          <cell r="H17">
            <v>0.77272727272727271</v>
          </cell>
          <cell r="I17">
            <v>0.60431181031711856</v>
          </cell>
          <cell r="X17">
            <v>0.70636363636363642</v>
          </cell>
          <cell r="Y17">
            <v>0.51382257182522595</v>
          </cell>
          <cell r="AB17">
            <v>72.741934235231469</v>
          </cell>
        </row>
        <row r="21">
          <cell r="I21">
            <v>0.54322269977686144</v>
          </cell>
          <cell r="X21">
            <v>0.74136363636363645</v>
          </cell>
          <cell r="Y21">
            <v>0.51827801655509742</v>
          </cell>
          <cell r="AB21">
            <v>69.908745335451513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правление 1"/>
      <sheetName val="Направление 2"/>
      <sheetName val="Направление 3"/>
      <sheetName val="Направление 4"/>
      <sheetName val="Направление 5"/>
      <sheetName val="Свод"/>
      <sheetName val="рейтинг"/>
    </sheetNames>
    <sheetDataSet>
      <sheetData sheetId="0"/>
      <sheetData sheetId="1"/>
      <sheetData sheetId="2"/>
      <sheetData sheetId="3"/>
      <sheetData sheetId="4"/>
      <sheetData sheetId="5">
        <row r="19">
          <cell r="AB19">
            <v>56.204182084971812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13" workbookViewId="0">
      <selection activeCell="E26" sqref="E26"/>
    </sheetView>
  </sheetViews>
  <sheetFormatPr defaultRowHeight="15" x14ac:dyDescent="0.25"/>
  <cols>
    <col min="1" max="1" width="39" customWidth="1"/>
    <col min="3" max="3" width="17.140625" customWidth="1"/>
    <col min="4" max="4" width="14.140625" customWidth="1"/>
    <col min="5" max="5" width="15.7109375" style="16" customWidth="1"/>
    <col min="6" max="6" width="14.7109375" customWidth="1"/>
    <col min="7" max="7" width="15.28515625" customWidth="1"/>
    <col min="8" max="8" width="13.7109375" customWidth="1"/>
    <col min="9" max="9" width="11.85546875" customWidth="1"/>
    <col min="10" max="10" width="14.7109375" customWidth="1"/>
    <col min="11" max="11" width="14.28515625" customWidth="1"/>
    <col min="12" max="12" width="12.5703125" customWidth="1"/>
    <col min="13" max="13" width="15.28515625" customWidth="1"/>
    <col min="14" max="14" width="14.5703125" customWidth="1"/>
    <col min="15" max="15" width="12.5703125" customWidth="1"/>
    <col min="16" max="16" width="14.7109375" customWidth="1"/>
    <col min="17" max="17" width="12.7109375" customWidth="1"/>
    <col min="18" max="18" width="13.5703125" customWidth="1"/>
    <col min="19" max="19" width="15.28515625" customWidth="1"/>
    <col min="20" max="20" width="12.42578125" customWidth="1"/>
    <col min="21" max="21" width="12" customWidth="1"/>
  </cols>
  <sheetData>
    <row r="1" spans="1:21" ht="22.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1"/>
      <c r="U1" s="1"/>
    </row>
    <row r="2" spans="1:21" ht="20.25" customHeight="1" x14ac:dyDescent="0.25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11"/>
      <c r="U2" s="1"/>
    </row>
    <row r="3" spans="1:21" ht="6" customHeight="1" x14ac:dyDescent="0.25">
      <c r="A3" s="2"/>
      <c r="B3" s="3"/>
      <c r="C3" s="2"/>
      <c r="D3" s="2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x14ac:dyDescent="0.25">
      <c r="A4" s="5" t="s">
        <v>45</v>
      </c>
      <c r="B4" s="6" t="s">
        <v>15</v>
      </c>
      <c r="C4" s="6"/>
      <c r="D4" s="6"/>
      <c r="E4" s="6"/>
      <c r="F4" s="6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</row>
    <row r="5" spans="1:21" x14ac:dyDescent="0.25">
      <c r="A5" s="5" t="s">
        <v>39</v>
      </c>
      <c r="B5" s="3"/>
      <c r="C5" s="2"/>
      <c r="D5" s="2"/>
      <c r="E5" s="2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15.75" thickBot="1" x14ac:dyDescent="0.3">
      <c r="A6" s="3"/>
      <c r="B6" s="3"/>
      <c r="C6" s="3"/>
      <c r="D6" s="3"/>
      <c r="E6" s="3"/>
      <c r="F6" s="3"/>
      <c r="G6" s="3"/>
      <c r="H6" s="8">
        <v>0.5</v>
      </c>
      <c r="I6" s="9"/>
      <c r="J6" s="8">
        <v>0.2</v>
      </c>
      <c r="K6" s="8"/>
      <c r="L6" s="8"/>
      <c r="M6" s="8">
        <v>0.1</v>
      </c>
      <c r="N6" s="8"/>
      <c r="O6" s="8"/>
      <c r="P6" s="8">
        <v>0.1</v>
      </c>
      <c r="Q6" s="8"/>
      <c r="R6" s="8"/>
      <c r="S6" s="8">
        <v>0.1</v>
      </c>
      <c r="T6" s="8"/>
      <c r="U6" s="10"/>
    </row>
    <row r="7" spans="1:21" ht="30" customHeight="1" thickBot="1" x14ac:dyDescent="0.3">
      <c r="A7" s="74" t="s">
        <v>12</v>
      </c>
      <c r="B7" s="75"/>
      <c r="C7" s="82" t="s">
        <v>44</v>
      </c>
      <c r="D7" s="76"/>
      <c r="E7" s="77"/>
      <c r="F7" s="86" t="s">
        <v>38</v>
      </c>
      <c r="G7" s="89" t="s">
        <v>1</v>
      </c>
      <c r="H7" s="89"/>
      <c r="I7" s="89"/>
      <c r="J7" s="89"/>
      <c r="K7" s="89"/>
      <c r="L7" s="89"/>
      <c r="M7" s="89"/>
      <c r="N7" s="89"/>
      <c r="O7" s="89"/>
      <c r="P7" s="90"/>
      <c r="Q7" s="90"/>
      <c r="R7" s="90"/>
      <c r="S7" s="90"/>
      <c r="T7" s="90"/>
      <c r="U7" s="91"/>
    </row>
    <row r="8" spans="1:21" ht="207" customHeight="1" x14ac:dyDescent="0.25">
      <c r="A8" s="78" t="s">
        <v>2</v>
      </c>
      <c r="B8" s="80" t="s">
        <v>3</v>
      </c>
      <c r="C8" s="83"/>
      <c r="D8" s="84"/>
      <c r="E8" s="85"/>
      <c r="F8" s="87"/>
      <c r="G8" s="76" t="s">
        <v>34</v>
      </c>
      <c r="H8" s="77"/>
      <c r="I8" s="36" t="s">
        <v>37</v>
      </c>
      <c r="J8" s="92" t="s">
        <v>4</v>
      </c>
      <c r="K8" s="77"/>
      <c r="L8" s="36" t="s">
        <v>36</v>
      </c>
      <c r="M8" s="92" t="s">
        <v>5</v>
      </c>
      <c r="N8" s="77"/>
      <c r="O8" s="36" t="s">
        <v>41</v>
      </c>
      <c r="P8" s="93" t="s">
        <v>6</v>
      </c>
      <c r="Q8" s="94"/>
      <c r="R8" s="36" t="s">
        <v>42</v>
      </c>
      <c r="S8" s="93" t="s">
        <v>7</v>
      </c>
      <c r="T8" s="94"/>
      <c r="U8" s="36" t="s">
        <v>43</v>
      </c>
    </row>
    <row r="9" spans="1:21" ht="48.75" customHeight="1" thickBot="1" x14ac:dyDescent="0.3">
      <c r="A9" s="79"/>
      <c r="B9" s="81"/>
      <c r="C9" s="37" t="s">
        <v>32</v>
      </c>
      <c r="D9" s="37" t="s">
        <v>33</v>
      </c>
      <c r="E9" s="37" t="s">
        <v>46</v>
      </c>
      <c r="F9" s="88"/>
      <c r="G9" s="38" t="s">
        <v>32</v>
      </c>
      <c r="H9" s="37" t="s">
        <v>33</v>
      </c>
      <c r="I9" s="39" t="s">
        <v>35</v>
      </c>
      <c r="J9" s="37" t="s">
        <v>32</v>
      </c>
      <c r="K9" s="37" t="s">
        <v>33</v>
      </c>
      <c r="L9" s="37" t="s">
        <v>35</v>
      </c>
      <c r="M9" s="37" t="s">
        <v>32</v>
      </c>
      <c r="N9" s="37" t="s">
        <v>33</v>
      </c>
      <c r="O9" s="37" t="s">
        <v>35</v>
      </c>
      <c r="P9" s="37" t="s">
        <v>32</v>
      </c>
      <c r="Q9" s="37" t="s">
        <v>33</v>
      </c>
      <c r="R9" s="37" t="s">
        <v>35</v>
      </c>
      <c r="S9" s="37" t="s">
        <v>32</v>
      </c>
      <c r="T9" s="37" t="s">
        <v>33</v>
      </c>
      <c r="U9" s="40" t="s">
        <v>35</v>
      </c>
    </row>
    <row r="10" spans="1:21" ht="15.75" thickBot="1" x14ac:dyDescent="0.3">
      <c r="A10" s="25">
        <v>1</v>
      </c>
      <c r="B10" s="26">
        <v>2</v>
      </c>
      <c r="C10" s="26">
        <v>3</v>
      </c>
      <c r="D10" s="27">
        <v>4</v>
      </c>
      <c r="E10" s="27">
        <v>5</v>
      </c>
      <c r="F10" s="27">
        <v>6</v>
      </c>
      <c r="G10" s="25">
        <v>7</v>
      </c>
      <c r="H10" s="26">
        <v>8</v>
      </c>
      <c r="I10" s="28">
        <v>9</v>
      </c>
      <c r="J10" s="25">
        <v>9</v>
      </c>
      <c r="K10" s="29">
        <v>10</v>
      </c>
      <c r="L10" s="30">
        <v>11</v>
      </c>
      <c r="M10" s="25">
        <v>12</v>
      </c>
      <c r="N10" s="29">
        <v>13</v>
      </c>
      <c r="O10" s="30">
        <v>14</v>
      </c>
      <c r="P10" s="29">
        <v>15</v>
      </c>
      <c r="Q10" s="29">
        <v>16</v>
      </c>
      <c r="R10" s="26">
        <v>17</v>
      </c>
      <c r="S10" s="26">
        <v>18</v>
      </c>
      <c r="T10" s="27">
        <v>19</v>
      </c>
      <c r="U10" s="30">
        <v>20</v>
      </c>
    </row>
    <row r="11" spans="1:21" ht="15.75" x14ac:dyDescent="0.25">
      <c r="A11" s="23" t="s">
        <v>13</v>
      </c>
      <c r="B11" s="24">
        <v>901</v>
      </c>
      <c r="C11" s="62">
        <f>[1]Свод!X5*100</f>
        <v>61.863636363636374</v>
      </c>
      <c r="D11" s="62">
        <f>[1]Свод!Y5*100</f>
        <v>52.396455401791684</v>
      </c>
      <c r="E11" s="63">
        <f>[1]Свод!AB5</f>
        <v>84.696694991874864</v>
      </c>
      <c r="F11" s="41">
        <f>E11/82.5</f>
        <v>1.0266266059621196</v>
      </c>
      <c r="G11" s="43">
        <f>[1]Свод!D5*100</f>
        <v>40</v>
      </c>
      <c r="H11" s="44">
        <f>[1]Свод!E5*100</f>
        <v>40</v>
      </c>
      <c r="I11" s="45">
        <f>H11/G11</f>
        <v>1</v>
      </c>
      <c r="J11" s="46">
        <f>[1]Свод!H5*100</f>
        <v>72.727272727272734</v>
      </c>
      <c r="K11" s="47">
        <f>[1]Свод!I5*100</f>
        <v>63.792910803583368</v>
      </c>
      <c r="L11" s="45">
        <f>K11/J11</f>
        <v>0.8771525235492712</v>
      </c>
      <c r="M11" s="48">
        <f>[1]Свод!L5*100</f>
        <v>100</v>
      </c>
      <c r="N11" s="49">
        <f>[1]Свод!M5*100</f>
        <v>100</v>
      </c>
      <c r="O11" s="45">
        <f>N11/M11</f>
        <v>1</v>
      </c>
      <c r="P11" s="49">
        <f>[1]Свод!P5*100</f>
        <v>50</v>
      </c>
      <c r="Q11" s="49">
        <f>[1]Свод!Q5*100</f>
        <v>25</v>
      </c>
      <c r="R11" s="50">
        <f>Q11/P11</f>
        <v>0.5</v>
      </c>
      <c r="S11" s="51">
        <f>[1]Свод!T5*100</f>
        <v>25</v>
      </c>
      <c r="T11" s="52">
        <f>[1]Свод!U5*100</f>
        <v>0</v>
      </c>
      <c r="U11" s="45">
        <f>T11/S11</f>
        <v>0</v>
      </c>
    </row>
    <row r="12" spans="1:21" ht="15.75" x14ac:dyDescent="0.25">
      <c r="A12" s="12" t="s">
        <v>14</v>
      </c>
      <c r="B12" s="15">
        <v>902</v>
      </c>
      <c r="C12" s="68">
        <f>[1]Свод!X6*100</f>
        <v>97.499999999999986</v>
      </c>
      <c r="D12" s="70">
        <f>[2]Свод!Y6*100</f>
        <v>53.231765554716603</v>
      </c>
      <c r="E12" s="71">
        <f>[2]Свод!$AB$6</f>
        <v>57.326516751233278</v>
      </c>
      <c r="F12" s="41">
        <f t="shared" ref="F12:F29" si="0">E12/82.5</f>
        <v>0.69486686971191847</v>
      </c>
      <c r="G12" s="43">
        <f>[1]Свод!D6*100</f>
        <v>100</v>
      </c>
      <c r="H12" s="44">
        <f>[1]Свод!E6*100</f>
        <v>60.000832818690739</v>
      </c>
      <c r="I12" s="45">
        <f t="shared" ref="I12:I29" si="1">H12/G12</f>
        <v>0.60000832818690741</v>
      </c>
      <c r="J12" s="46">
        <f>[1]Свод!H6*100</f>
        <v>100</v>
      </c>
      <c r="K12" s="49">
        <f>[2]Свод!I6*100</f>
        <v>47.896987936294806</v>
      </c>
      <c r="L12" s="45">
        <f t="shared" ref="L12:L29" si="2">K12/J12</f>
        <v>0.47896987936294805</v>
      </c>
      <c r="M12" s="48">
        <f>[1]Свод!L6*100</f>
        <v>100</v>
      </c>
      <c r="N12" s="49">
        <f>[1]Свод!M6*100</f>
        <v>72.831050228310502</v>
      </c>
      <c r="O12" s="45">
        <f t="shared" ref="O12:O29" si="3">N12/M12</f>
        <v>0.72831050228310501</v>
      </c>
      <c r="P12" s="49">
        <f>[1]Свод!P6*100</f>
        <v>100</v>
      </c>
      <c r="Q12" s="49">
        <f>[1]Свод!Q6*100</f>
        <v>25</v>
      </c>
      <c r="R12" s="50">
        <f t="shared" ref="R12:R29" si="4">Q12/P12</f>
        <v>0.25</v>
      </c>
      <c r="S12" s="51">
        <f>[1]Свод!T6*100</f>
        <v>75</v>
      </c>
      <c r="T12" s="52">
        <f>[1]Свод!U6*100</f>
        <v>75</v>
      </c>
      <c r="U12" s="45">
        <f t="shared" ref="U12:U29" si="5">T12/S12</f>
        <v>1</v>
      </c>
    </row>
    <row r="13" spans="1:21" ht="29.25" customHeight="1" x14ac:dyDescent="0.25">
      <c r="A13" s="12" t="s">
        <v>15</v>
      </c>
      <c r="B13" s="15">
        <v>905</v>
      </c>
      <c r="C13" s="64">
        <f>[1]Свод!X7*100</f>
        <v>61.863636363636374</v>
      </c>
      <c r="D13" s="62">
        <f>[1]Свод!Y7*100</f>
        <v>48.919014310817467</v>
      </c>
      <c r="E13" s="63">
        <f>[1]Свод!AB7</f>
        <v>79.075555829388975</v>
      </c>
      <c r="F13" s="41">
        <f t="shared" si="0"/>
        <v>0.95849158581077543</v>
      </c>
      <c r="G13" s="43">
        <f>[1]Свод!D7*100</f>
        <v>40</v>
      </c>
      <c r="H13" s="44">
        <f>[1]Свод!E7*100</f>
        <v>40</v>
      </c>
      <c r="I13" s="45">
        <f t="shared" si="1"/>
        <v>1</v>
      </c>
      <c r="J13" s="46">
        <f>[1]Свод!H7*100</f>
        <v>72.727272727272734</v>
      </c>
      <c r="K13" s="47">
        <f>[1]Свод!I7*100</f>
        <v>52.671361954968255</v>
      </c>
      <c r="L13" s="45">
        <f t="shared" si="2"/>
        <v>0.72423122688081343</v>
      </c>
      <c r="M13" s="48">
        <f>[1]Свод!L7*100</f>
        <v>100</v>
      </c>
      <c r="N13" s="49">
        <f>[1]Свод!M7*100</f>
        <v>83.333333333333329</v>
      </c>
      <c r="O13" s="45">
        <f t="shared" si="3"/>
        <v>0.83333333333333326</v>
      </c>
      <c r="P13" s="49">
        <f>[1]Свод!P7*100</f>
        <v>50</v>
      </c>
      <c r="Q13" s="49">
        <f>[1]Свод!Q7*100</f>
        <v>37.5</v>
      </c>
      <c r="R13" s="50">
        <f t="shared" si="4"/>
        <v>0.75</v>
      </c>
      <c r="S13" s="51">
        <f>[1]Свод!T7*100</f>
        <v>25</v>
      </c>
      <c r="T13" s="52">
        <f>[1]Свод!U7*100</f>
        <v>25</v>
      </c>
      <c r="U13" s="45">
        <f t="shared" si="5"/>
        <v>1</v>
      </c>
    </row>
    <row r="14" spans="1:21" ht="31.5" x14ac:dyDescent="0.25">
      <c r="A14" s="12" t="s">
        <v>16</v>
      </c>
      <c r="B14" s="15">
        <v>908</v>
      </c>
      <c r="C14" s="64">
        <f>[1]Свод!X8*100</f>
        <v>64.363636363636374</v>
      </c>
      <c r="D14" s="62">
        <f>[1]Свод!Y8*100</f>
        <v>48.63435067909753</v>
      </c>
      <c r="E14" s="63">
        <f>[1]Свод!AB8</f>
        <v>75.561844275433998</v>
      </c>
      <c r="F14" s="41">
        <f t="shared" si="0"/>
        <v>0.91590114273253331</v>
      </c>
      <c r="G14" s="43">
        <f>[1]Свод!D8*100</f>
        <v>40</v>
      </c>
      <c r="H14" s="44">
        <f>[1]Свод!E8*100</f>
        <v>40</v>
      </c>
      <c r="I14" s="45">
        <f t="shared" si="1"/>
        <v>1</v>
      </c>
      <c r="J14" s="46">
        <f>[1]Свод!H8*100</f>
        <v>72.727272727272734</v>
      </c>
      <c r="K14" s="47">
        <f>[1]Свод!I8*100</f>
        <v>57.102034691528388</v>
      </c>
      <c r="L14" s="45">
        <f t="shared" si="2"/>
        <v>0.78515297700851527</v>
      </c>
      <c r="M14" s="48">
        <f>[1]Свод!L8*100</f>
        <v>100</v>
      </c>
      <c r="N14" s="49">
        <f>[1]Свод!M8*100</f>
        <v>95.833333333333329</v>
      </c>
      <c r="O14" s="45">
        <f t="shared" si="3"/>
        <v>0.95833333333333326</v>
      </c>
      <c r="P14" s="49">
        <f>[1]Свод!P8*100</f>
        <v>50</v>
      </c>
      <c r="Q14" s="49">
        <f>[1]Свод!Q8*100</f>
        <v>25</v>
      </c>
      <c r="R14" s="50">
        <f t="shared" si="4"/>
        <v>0.5</v>
      </c>
      <c r="S14" s="51">
        <f>[1]Свод!T8*100</f>
        <v>50</v>
      </c>
      <c r="T14" s="52">
        <f>[1]Свод!U8*100</f>
        <v>0</v>
      </c>
      <c r="U14" s="45">
        <f t="shared" si="5"/>
        <v>0</v>
      </c>
    </row>
    <row r="15" spans="1:21" ht="31.5" x14ac:dyDescent="0.25">
      <c r="A15" s="12" t="s">
        <v>17</v>
      </c>
      <c r="B15" s="15">
        <v>910</v>
      </c>
      <c r="C15" s="64">
        <f>[1]Свод!X9*100</f>
        <v>64.363636363636374</v>
      </c>
      <c r="D15" s="62">
        <f>[1]Свод!Y9*100</f>
        <v>45.746662086626856</v>
      </c>
      <c r="E15" s="63">
        <f>[1]Свод!AB9</f>
        <v>71.075322450973914</v>
      </c>
      <c r="F15" s="41">
        <f t="shared" si="0"/>
        <v>0.861519060011805</v>
      </c>
      <c r="G15" s="43">
        <f>[1]Свод!D9*100</f>
        <v>40</v>
      </c>
      <c r="H15" s="44">
        <f>[1]Свод!E9*100</f>
        <v>40</v>
      </c>
      <c r="I15" s="45">
        <f t="shared" si="1"/>
        <v>1</v>
      </c>
      <c r="J15" s="46">
        <f>[1]Свод!H9*100</f>
        <v>72.727272727272734</v>
      </c>
      <c r="K15" s="47">
        <f>[1]Свод!I9*100</f>
        <v>60.493324173253704</v>
      </c>
      <c r="L15" s="45">
        <f t="shared" si="2"/>
        <v>0.83178320738223832</v>
      </c>
      <c r="M15" s="48">
        <f>[1]Свод!L9*100</f>
        <v>100</v>
      </c>
      <c r="N15" s="49">
        <f>[1]Свод!M9*100</f>
        <v>74.999999999999986</v>
      </c>
      <c r="O15" s="45">
        <f t="shared" si="3"/>
        <v>0.74999999999999989</v>
      </c>
      <c r="P15" s="49">
        <f>[1]Свод!P9*100</f>
        <v>50</v>
      </c>
      <c r="Q15" s="49">
        <f>[1]Свод!Q9*100</f>
        <v>0</v>
      </c>
      <c r="R15" s="50">
        <f t="shared" si="4"/>
        <v>0</v>
      </c>
      <c r="S15" s="51">
        <f>[1]Свод!T9*100</f>
        <v>50</v>
      </c>
      <c r="T15" s="52">
        <f>[1]Свод!U9*100</f>
        <v>0</v>
      </c>
      <c r="U15" s="45">
        <f t="shared" si="5"/>
        <v>0</v>
      </c>
    </row>
    <row r="16" spans="1:21" ht="31.5" x14ac:dyDescent="0.25">
      <c r="A16" s="12" t="s">
        <v>18</v>
      </c>
      <c r="B16" s="15">
        <v>918</v>
      </c>
      <c r="C16" s="64">
        <f>[1]Свод!X10*100</f>
        <v>76.409090909090921</v>
      </c>
      <c r="D16" s="62">
        <f>[1]Свод!Y10*100</f>
        <v>29.792045775219421</v>
      </c>
      <c r="E16" s="63">
        <f>[1]Свод!AB10</f>
        <v>40.939694075405633</v>
      </c>
      <c r="F16" s="41">
        <f t="shared" si="0"/>
        <v>0.49623871606552283</v>
      </c>
      <c r="G16" s="43">
        <f>[1]Свод!D10*100</f>
        <v>40</v>
      </c>
      <c r="H16" s="44">
        <f>[1]Свод!E10*100</f>
        <v>10</v>
      </c>
      <c r="I16" s="45">
        <f t="shared" si="1"/>
        <v>0.25</v>
      </c>
      <c r="J16" s="46">
        <f>[1]Свод!H10*100</f>
        <v>81.818181818181827</v>
      </c>
      <c r="K16" s="47">
        <f>[1]Свод!I10*100</f>
        <v>37.801181619722904</v>
      </c>
      <c r="L16" s="45">
        <f t="shared" si="2"/>
        <v>0.46201444201883546</v>
      </c>
      <c r="M16" s="48">
        <f>[1]Свод!L10*100</f>
        <v>100</v>
      </c>
      <c r="N16" s="49">
        <f>[1]Свод!M10*100</f>
        <v>50</v>
      </c>
      <c r="O16" s="45">
        <f t="shared" si="3"/>
        <v>0.5</v>
      </c>
      <c r="P16" s="49">
        <f>[1]Свод!P10*100</f>
        <v>100</v>
      </c>
      <c r="Q16" s="49">
        <f>[1]Свод!Q10*100</f>
        <v>25</v>
      </c>
      <c r="R16" s="50">
        <f t="shared" si="4"/>
        <v>0.25</v>
      </c>
      <c r="S16" s="51">
        <f>[1]Свод!T10*100</f>
        <v>75</v>
      </c>
      <c r="T16" s="52">
        <f>[1]Свод!U10*100</f>
        <v>13.914549653579666</v>
      </c>
      <c r="U16" s="45">
        <f t="shared" si="5"/>
        <v>0.18552732871439553</v>
      </c>
    </row>
    <row r="17" spans="1:21" ht="47.25" x14ac:dyDescent="0.25">
      <c r="A17" s="12" t="s">
        <v>19</v>
      </c>
      <c r="B17" s="15">
        <v>921</v>
      </c>
      <c r="C17" s="64">
        <f>[1]Свод!X11*100</f>
        <v>73.909090909090907</v>
      </c>
      <c r="D17" s="62">
        <f>[1]Свод!Y11*100</f>
        <v>49.920835491170514</v>
      </c>
      <c r="E17" s="63">
        <f>[1]Свод!AB11</f>
        <v>67.54356585521225</v>
      </c>
      <c r="F17" s="41">
        <f t="shared" si="0"/>
        <v>0.81870988915408793</v>
      </c>
      <c r="G17" s="43">
        <f>[1]Свод!D11*100</f>
        <v>40</v>
      </c>
      <c r="H17" s="44">
        <f>[1]Свод!E11*100</f>
        <v>20</v>
      </c>
      <c r="I17" s="45">
        <f t="shared" si="1"/>
        <v>0.5</v>
      </c>
      <c r="J17" s="46">
        <f>[1]Свод!H11*100</f>
        <v>81.818181818181827</v>
      </c>
      <c r="K17" s="47">
        <f>[1]Свод!I11*100</f>
        <v>66.841670982341029</v>
      </c>
      <c r="L17" s="45">
        <f t="shared" si="2"/>
        <v>0.81695375645083468</v>
      </c>
      <c r="M17" s="48">
        <f>[1]Свод!L11*100</f>
        <v>100</v>
      </c>
      <c r="N17" s="49">
        <f>[1]Свод!M11*100</f>
        <v>62.5</v>
      </c>
      <c r="O17" s="45">
        <f t="shared" si="3"/>
        <v>0.625</v>
      </c>
      <c r="P17" s="49">
        <f>[1]Свод!P11*100</f>
        <v>100</v>
      </c>
      <c r="Q17" s="49">
        <f>[1]Свод!Q11*100</f>
        <v>12.5</v>
      </c>
      <c r="R17" s="50">
        <f t="shared" si="4"/>
        <v>0.125</v>
      </c>
      <c r="S17" s="51">
        <f>[1]Свод!T11*100</f>
        <v>50</v>
      </c>
      <c r="T17" s="52">
        <f>[1]Свод!U11*100</f>
        <v>50</v>
      </c>
      <c r="U17" s="45">
        <f t="shared" si="5"/>
        <v>1</v>
      </c>
    </row>
    <row r="18" spans="1:21" ht="49.5" customHeight="1" x14ac:dyDescent="0.25">
      <c r="A18" s="12" t="s">
        <v>20</v>
      </c>
      <c r="B18" s="15">
        <v>922</v>
      </c>
      <c r="C18" s="64">
        <f>[1]Свод!X12*100</f>
        <v>61.863636363636374</v>
      </c>
      <c r="D18" s="62">
        <f>[1]Свод!Y12*100</f>
        <v>49.001853809695341</v>
      </c>
      <c r="E18" s="63">
        <f>[1]Свод!AB12</f>
        <v>79.209462440359829</v>
      </c>
      <c r="F18" s="41">
        <f t="shared" si="0"/>
        <v>0.9601146962467858</v>
      </c>
      <c r="G18" s="43">
        <f>[1]Свод!D12*100</f>
        <v>40</v>
      </c>
      <c r="H18" s="44">
        <f>[1]Свод!E12*100</f>
        <v>40</v>
      </c>
      <c r="I18" s="45">
        <f t="shared" si="1"/>
        <v>1</v>
      </c>
      <c r="J18" s="46">
        <f>[1]Свод!H12*100</f>
        <v>72.727272727272734</v>
      </c>
      <c r="K18" s="47">
        <f>[1]Свод!I12*100</f>
        <v>57.837040952724003</v>
      </c>
      <c r="L18" s="45">
        <f t="shared" si="2"/>
        <v>0.79525931309995501</v>
      </c>
      <c r="M18" s="48">
        <f>[1]Свод!L12*100</f>
        <v>100</v>
      </c>
      <c r="N18" s="49">
        <f>[1]Свод!M12*100</f>
        <v>95.833333333333329</v>
      </c>
      <c r="O18" s="45">
        <f t="shared" si="3"/>
        <v>0.95833333333333326</v>
      </c>
      <c r="P18" s="49">
        <f>[1]Свод!P12*100</f>
        <v>50</v>
      </c>
      <c r="Q18" s="49">
        <f>[1]Свод!Q12*100</f>
        <v>25</v>
      </c>
      <c r="R18" s="50">
        <f t="shared" si="4"/>
        <v>0.5</v>
      </c>
      <c r="S18" s="51">
        <f>[1]Свод!T12*100</f>
        <v>25</v>
      </c>
      <c r="T18" s="52">
        <f>[1]Свод!U12*100</f>
        <v>0</v>
      </c>
      <c r="U18" s="45">
        <f t="shared" si="5"/>
        <v>0</v>
      </c>
    </row>
    <row r="19" spans="1:21" ht="31.5" x14ac:dyDescent="0.25">
      <c r="A19" s="12" t="s">
        <v>21</v>
      </c>
      <c r="B19" s="15">
        <v>923</v>
      </c>
      <c r="C19" s="64">
        <f>[1]Свод!X13*100</f>
        <v>93.5</v>
      </c>
      <c r="D19" s="62">
        <f>[1]Свод!Y13*100</f>
        <v>39.181758242198697</v>
      </c>
      <c r="E19" s="63">
        <f>[1]Свод!AB13</f>
        <v>44.000904977870192</v>
      </c>
      <c r="F19" s="41">
        <f t="shared" si="0"/>
        <v>0.53334430276206291</v>
      </c>
      <c r="G19" s="43">
        <f>[1]Свод!D13*100</f>
        <v>80</v>
      </c>
      <c r="H19" s="44">
        <f>[1]Свод!E13*100</f>
        <v>48.119389195497291</v>
      </c>
      <c r="I19" s="45">
        <f t="shared" si="1"/>
        <v>0.60149236494371616</v>
      </c>
      <c r="J19" s="46">
        <f>[1]Свод!H13*100</f>
        <v>100</v>
      </c>
      <c r="K19" s="47">
        <f>[1]Свод!I13*100</f>
        <v>39.275578157796645</v>
      </c>
      <c r="L19" s="45">
        <f t="shared" si="2"/>
        <v>0.39275578157796642</v>
      </c>
      <c r="M19" s="48">
        <f>[1]Свод!L13*100</f>
        <v>100</v>
      </c>
      <c r="N19" s="49">
        <f>[1]Свод!M13*100</f>
        <v>74.200913242009122</v>
      </c>
      <c r="O19" s="45">
        <f t="shared" si="3"/>
        <v>0.74200913242009126</v>
      </c>
      <c r="P19" s="49">
        <f>[1]Свод!P13*100</f>
        <v>100</v>
      </c>
      <c r="Q19" s="49">
        <f>[1]Свод!Q13*100</f>
        <v>0</v>
      </c>
      <c r="R19" s="50">
        <f t="shared" si="4"/>
        <v>0</v>
      </c>
      <c r="S19" s="51">
        <f>[1]Свод!T13*100</f>
        <v>75</v>
      </c>
      <c r="T19" s="52">
        <f>[1]Свод!U13*100</f>
        <v>25</v>
      </c>
      <c r="U19" s="45">
        <f t="shared" si="5"/>
        <v>0.33333333333333331</v>
      </c>
    </row>
    <row r="20" spans="1:21" ht="31.5" x14ac:dyDescent="0.25">
      <c r="A20" s="12" t="s">
        <v>22</v>
      </c>
      <c r="B20" s="15">
        <v>925</v>
      </c>
      <c r="C20" s="64">
        <f>[1]Свод!X14*100</f>
        <v>95</v>
      </c>
      <c r="D20" s="62">
        <f>[1]Свод!Y14*100</f>
        <v>67.535607491046619</v>
      </c>
      <c r="E20" s="63">
        <f>[1]Свод!AB14</f>
        <v>78.199124463317148</v>
      </c>
      <c r="F20" s="41">
        <f t="shared" si="0"/>
        <v>0.9478681753129351</v>
      </c>
      <c r="G20" s="43">
        <f>[1]Свод!D14*100</f>
        <v>100</v>
      </c>
      <c r="H20" s="44">
        <f>[1]Свод!E14*100</f>
        <v>63.268815276417492</v>
      </c>
      <c r="I20" s="45">
        <f t="shared" si="1"/>
        <v>0.63268815276417489</v>
      </c>
      <c r="J20" s="46">
        <f>[1]Свод!H14*100</f>
        <v>100</v>
      </c>
      <c r="K20" s="47">
        <f>[1]Свод!I14*100</f>
        <v>85.197478825864152</v>
      </c>
      <c r="L20" s="45">
        <f t="shared" si="2"/>
        <v>0.85197478825864148</v>
      </c>
      <c r="M20" s="48">
        <f>[1]Свод!L14*100</f>
        <v>100</v>
      </c>
      <c r="N20" s="49">
        <f>[1]Свод!M14*100</f>
        <v>72.831050228310502</v>
      </c>
      <c r="O20" s="45">
        <f t="shared" si="3"/>
        <v>0.72831050228310501</v>
      </c>
      <c r="P20" s="49">
        <f>[1]Свод!P14*100</f>
        <v>100</v>
      </c>
      <c r="Q20" s="49">
        <f>[1]Свод!Q14*100</f>
        <v>0</v>
      </c>
      <c r="R20" s="50">
        <f t="shared" si="4"/>
        <v>0</v>
      </c>
      <c r="S20" s="51">
        <f>[1]Свод!T14*100</f>
        <v>50</v>
      </c>
      <c r="T20" s="52">
        <f>[1]Свод!U14*100</f>
        <v>50</v>
      </c>
      <c r="U20" s="45">
        <f t="shared" si="5"/>
        <v>1</v>
      </c>
    </row>
    <row r="21" spans="1:21" ht="31.5" x14ac:dyDescent="0.25">
      <c r="A21" s="12" t="s">
        <v>23</v>
      </c>
      <c r="B21" s="15">
        <v>926</v>
      </c>
      <c r="C21" s="64">
        <f>[1]Свод!X15*100</f>
        <v>91</v>
      </c>
      <c r="D21" s="62">
        <f>[1]Свод!Y15*100</f>
        <v>54.249620238839078</v>
      </c>
      <c r="E21" s="63">
        <f>[1]Свод!AB15</f>
        <v>62.595715660198934</v>
      </c>
      <c r="F21" s="41">
        <f t="shared" si="0"/>
        <v>0.75873594739635075</v>
      </c>
      <c r="G21" s="43">
        <f>[1]Свод!D15*100</f>
        <v>80</v>
      </c>
      <c r="H21" s="44">
        <f>[1]Свод!E15*100</f>
        <v>43.960027667543798</v>
      </c>
      <c r="I21" s="45">
        <f t="shared" si="1"/>
        <v>0.54950034584429752</v>
      </c>
      <c r="J21" s="46">
        <f>[1]Свод!H15*100</f>
        <v>100</v>
      </c>
      <c r="K21" s="47">
        <f>[1]Свод!I15*100</f>
        <v>74.197786066465412</v>
      </c>
      <c r="L21" s="45">
        <f t="shared" si="2"/>
        <v>0.7419778606646541</v>
      </c>
      <c r="M21" s="48">
        <f>[1]Свод!L15*100</f>
        <v>100</v>
      </c>
      <c r="N21" s="49">
        <f>[1]Свод!M15*100</f>
        <v>79.680365296803643</v>
      </c>
      <c r="O21" s="45">
        <f t="shared" si="3"/>
        <v>0.79680365296803646</v>
      </c>
      <c r="P21" s="49">
        <f>[1]Свод!P15*100</f>
        <v>100</v>
      </c>
      <c r="Q21" s="49">
        <f>[1]Свод!Q15*100</f>
        <v>0</v>
      </c>
      <c r="R21" s="50">
        <f t="shared" si="4"/>
        <v>0</v>
      </c>
      <c r="S21" s="51">
        <f>[1]Свод!T15*100</f>
        <v>50</v>
      </c>
      <c r="T21" s="52">
        <f>[1]Свод!U15*100</f>
        <v>3.906851424172439</v>
      </c>
      <c r="U21" s="45">
        <f t="shared" si="5"/>
        <v>7.8137028483448778E-2</v>
      </c>
    </row>
    <row r="22" spans="1:21" ht="31.5" x14ac:dyDescent="0.25">
      <c r="A22" s="12" t="s">
        <v>24</v>
      </c>
      <c r="B22" s="15">
        <v>929</v>
      </c>
      <c r="C22" s="67">
        <f>[1]Свод!X16*100</f>
        <v>88.5</v>
      </c>
      <c r="D22" s="62">
        <f>[1]Свод!Y16*100</f>
        <v>50.188038284225833</v>
      </c>
      <c r="E22" s="63">
        <f>[1]Свод!AB16</f>
        <v>56.709647778786255</v>
      </c>
      <c r="F22" s="41">
        <f t="shared" si="0"/>
        <v>0.68738967004589402</v>
      </c>
      <c r="G22" s="43">
        <f>[1]Свод!D16*100</f>
        <v>80</v>
      </c>
      <c r="H22" s="44">
        <f>[1]Свод!E16*100</f>
        <v>40.000964474521048</v>
      </c>
      <c r="I22" s="45">
        <f t="shared" si="1"/>
        <v>0.5000120559315131</v>
      </c>
      <c r="J22" s="46">
        <f>[1]Свод!H16*100</f>
        <v>100</v>
      </c>
      <c r="K22" s="47">
        <f>[1]Свод!I16*100</f>
        <v>63.473864294624981</v>
      </c>
      <c r="L22" s="45">
        <f t="shared" si="2"/>
        <v>0.63473864294624982</v>
      </c>
      <c r="M22" s="48">
        <f>[1]Свод!L16*100</f>
        <v>100</v>
      </c>
      <c r="N22" s="49">
        <f>[1]Свод!M16*100</f>
        <v>92.009132420091319</v>
      </c>
      <c r="O22" s="45">
        <f t="shared" si="3"/>
        <v>0.92009132420091322</v>
      </c>
      <c r="P22" s="49">
        <f>[1]Свод!P16*100</f>
        <v>100</v>
      </c>
      <c r="Q22" s="49">
        <f>[1]Свод!Q16*100</f>
        <v>12.5</v>
      </c>
      <c r="R22" s="50">
        <f t="shared" si="4"/>
        <v>0.125</v>
      </c>
      <c r="S22" s="51">
        <f>[1]Свод!T16*100</f>
        <v>25</v>
      </c>
      <c r="T22" s="52">
        <f>[1]Свод!U16*100</f>
        <v>0</v>
      </c>
      <c r="U22" s="45">
        <f t="shared" si="5"/>
        <v>0</v>
      </c>
    </row>
    <row r="23" spans="1:21" ht="31.5" x14ac:dyDescent="0.25">
      <c r="A23" s="12" t="s">
        <v>25</v>
      </c>
      <c r="B23" s="15">
        <v>930</v>
      </c>
      <c r="C23" s="69">
        <f>[2]Свод!$X$17*100</f>
        <v>70.63636363636364</v>
      </c>
      <c r="D23" s="70">
        <f>[2]Свод!$Y$17*100</f>
        <v>51.382257182522594</v>
      </c>
      <c r="E23" s="71">
        <f>[2]Свод!$AB$17</f>
        <v>72.741934235231469</v>
      </c>
      <c r="F23" s="41">
        <f t="shared" si="0"/>
        <v>0.88172041497250264</v>
      </c>
      <c r="G23" s="43">
        <f>[1]Свод!D17*100</f>
        <v>60</v>
      </c>
      <c r="H23" s="44">
        <f>[1]Свод!E17*100</f>
        <v>60.000000000000007</v>
      </c>
      <c r="I23" s="45">
        <f t="shared" si="1"/>
        <v>1.0000000000000002</v>
      </c>
      <c r="J23" s="48">
        <f>[2]Свод!H17*100</f>
        <v>77.272727272727266</v>
      </c>
      <c r="K23" s="49">
        <f>[2]Свод!I17*100</f>
        <v>60.431181031711859</v>
      </c>
      <c r="L23" s="45">
        <f t="shared" si="2"/>
        <v>0.7820505780574476</v>
      </c>
      <c r="M23" s="48">
        <f>[1]Свод!L17*100</f>
        <v>100</v>
      </c>
      <c r="N23" s="49">
        <f>[1]Свод!M17*100</f>
        <v>66.666666666666657</v>
      </c>
      <c r="O23" s="45">
        <f t="shared" si="3"/>
        <v>0.66666666666666652</v>
      </c>
      <c r="P23" s="49">
        <f>[1]Свод!P17*100</f>
        <v>50</v>
      </c>
      <c r="Q23" s="49">
        <f>[1]Свод!Q17*100</f>
        <v>0</v>
      </c>
      <c r="R23" s="50">
        <f t="shared" si="4"/>
        <v>0</v>
      </c>
      <c r="S23" s="51">
        <f>[1]Свод!T17*100</f>
        <v>50</v>
      </c>
      <c r="T23" s="52">
        <f>[1]Свод!U17*100</f>
        <v>25</v>
      </c>
      <c r="U23" s="45">
        <f t="shared" si="5"/>
        <v>0.5</v>
      </c>
    </row>
    <row r="24" spans="1:21" ht="31.5" x14ac:dyDescent="0.25">
      <c r="A24" s="12" t="s">
        <v>26</v>
      </c>
      <c r="B24" s="15">
        <v>934</v>
      </c>
      <c r="C24" s="64">
        <f>[1]Свод!X18*100</f>
        <v>76.409090909090921</v>
      </c>
      <c r="D24" s="62">
        <f>[1]Свод!Y18*100</f>
        <v>54.392647628795757</v>
      </c>
      <c r="E24" s="63">
        <f>[1]Свод!AB18</f>
        <v>71.186094457674386</v>
      </c>
      <c r="F24" s="41">
        <f t="shared" si="0"/>
        <v>0.86286175100211382</v>
      </c>
      <c r="G24" s="43">
        <f>[1]Свод!D18*100</f>
        <v>40</v>
      </c>
      <c r="H24" s="44">
        <f>[1]Свод!E18*100</f>
        <v>20</v>
      </c>
      <c r="I24" s="45">
        <f t="shared" si="1"/>
        <v>0.5</v>
      </c>
      <c r="J24" s="46">
        <f>[1]Свод!H18*100</f>
        <v>81.818181818181827</v>
      </c>
      <c r="K24" s="47">
        <f>[1]Свод!I18*100</f>
        <v>66.618628590924857</v>
      </c>
      <c r="L24" s="45">
        <f t="shared" si="2"/>
        <v>0.81422768277797042</v>
      </c>
      <c r="M24" s="48">
        <f>[1]Свод!L18*100</f>
        <v>100</v>
      </c>
      <c r="N24" s="49">
        <f>[1]Свод!M18*100</f>
        <v>70.833333333333329</v>
      </c>
      <c r="O24" s="45">
        <f t="shared" si="3"/>
        <v>0.70833333333333326</v>
      </c>
      <c r="P24" s="49">
        <f>[1]Свод!P18*100</f>
        <v>100</v>
      </c>
      <c r="Q24" s="49">
        <f>[1]Свод!Q18*100</f>
        <v>50</v>
      </c>
      <c r="R24" s="50">
        <f t="shared" si="4"/>
        <v>0.5</v>
      </c>
      <c r="S24" s="51">
        <f>[1]Свод!T18*100</f>
        <v>75</v>
      </c>
      <c r="T24" s="52">
        <f>[1]Свод!U18*100</f>
        <v>50</v>
      </c>
      <c r="U24" s="45">
        <f t="shared" si="5"/>
        <v>0.66666666666666663</v>
      </c>
    </row>
    <row r="25" spans="1:21" ht="47.25" x14ac:dyDescent="0.25">
      <c r="A25" s="12" t="s">
        <v>27</v>
      </c>
      <c r="B25" s="15">
        <v>942</v>
      </c>
      <c r="C25" s="64">
        <f>[1]Свод!X19*100</f>
        <v>76.181818181818187</v>
      </c>
      <c r="D25" s="62">
        <f>[1]Свод!Y19*100</f>
        <v>40.778445530048813</v>
      </c>
      <c r="E25" s="63">
        <f>[3]Свод!$AB$19</f>
        <v>56.204182084971812</v>
      </c>
      <c r="F25" s="41">
        <f t="shared" si="0"/>
        <v>0.68126281315117343</v>
      </c>
      <c r="G25" s="43">
        <f>[1]Свод!D19*100</f>
        <v>40</v>
      </c>
      <c r="H25" s="44">
        <f>[1]Свод!E19*100</f>
        <v>20</v>
      </c>
      <c r="I25" s="45">
        <f t="shared" si="1"/>
        <v>0.5</v>
      </c>
      <c r="J25" s="46">
        <f>[1]Свод!H19*100</f>
        <v>86.36363636363636</v>
      </c>
      <c r="K25" s="47">
        <f>[1]Свод!I19*100</f>
        <v>54.390224393430955</v>
      </c>
      <c r="L25" s="45">
        <f t="shared" si="2"/>
        <v>0.62978154560814792</v>
      </c>
      <c r="M25" s="48">
        <f>[1]Свод!L19*100</f>
        <v>100</v>
      </c>
      <c r="N25" s="49">
        <f>[1]Свод!M19*100</f>
        <v>70.833333333333329</v>
      </c>
      <c r="O25" s="45">
        <f t="shared" si="3"/>
        <v>0.70833333333333326</v>
      </c>
      <c r="P25" s="49">
        <f>[1]Свод!P19*100</f>
        <v>100</v>
      </c>
      <c r="Q25" s="49">
        <f>[1]Свод!Q19*100</f>
        <v>0</v>
      </c>
      <c r="R25" s="50">
        <f t="shared" si="4"/>
        <v>0</v>
      </c>
      <c r="S25" s="51">
        <f>[1]Свод!T19*100</f>
        <v>50</v>
      </c>
      <c r="T25" s="52">
        <f>[1]Свод!U19*100</f>
        <v>25</v>
      </c>
      <c r="U25" s="45">
        <f t="shared" si="5"/>
        <v>0.5</v>
      </c>
    </row>
    <row r="26" spans="1:21" ht="45.75" customHeight="1" x14ac:dyDescent="0.25">
      <c r="A26" s="12" t="s">
        <v>28</v>
      </c>
      <c r="B26" s="15">
        <v>962</v>
      </c>
      <c r="C26" s="64">
        <f>[1]Свод!X20*100</f>
        <v>71.63636363636364</v>
      </c>
      <c r="D26" s="62">
        <f>[1]Свод!Y20*100</f>
        <v>53.267402749480794</v>
      </c>
      <c r="E26" s="63">
        <f>[1]Свод!AB20</f>
        <v>74.358049523386896</v>
      </c>
      <c r="F26" s="41">
        <f t="shared" si="0"/>
        <v>0.90130969119256843</v>
      </c>
      <c r="G26" s="43">
        <f>[1]Свод!D20*100</f>
        <v>40</v>
      </c>
      <c r="H26" s="44">
        <f>[1]Свод!E20*100</f>
        <v>40</v>
      </c>
      <c r="I26" s="45">
        <f t="shared" si="1"/>
        <v>1</v>
      </c>
      <c r="J26" s="46">
        <f>[1]Свод!H20*100</f>
        <v>77.272727272727266</v>
      </c>
      <c r="K26" s="47">
        <f>[1]Свод!I20*100</f>
        <v>50.534805498961589</v>
      </c>
      <c r="L26" s="45">
        <f t="shared" si="2"/>
        <v>0.65397983586891473</v>
      </c>
      <c r="M26" s="48">
        <f>[1]Свод!L20*100</f>
        <v>100</v>
      </c>
      <c r="N26" s="49">
        <f>[1]Свод!M20*100</f>
        <v>74.999999999999986</v>
      </c>
      <c r="O26" s="45">
        <f t="shared" si="3"/>
        <v>0.74999999999999989</v>
      </c>
      <c r="P26" s="49">
        <f>[1]Свод!P20*100</f>
        <v>100</v>
      </c>
      <c r="Q26" s="49">
        <f>[1]Свод!Q20*100</f>
        <v>75</v>
      </c>
      <c r="R26" s="50">
        <f t="shared" si="4"/>
        <v>0.75</v>
      </c>
      <c r="S26" s="51">
        <f>[1]Свод!T20*100</f>
        <v>50</v>
      </c>
      <c r="T26" s="52">
        <f>[1]Свод!U20*100</f>
        <v>50</v>
      </c>
      <c r="U26" s="45">
        <f t="shared" si="5"/>
        <v>1</v>
      </c>
    </row>
    <row r="27" spans="1:21" ht="46.5" customHeight="1" x14ac:dyDescent="0.25">
      <c r="A27" s="12" t="s">
        <v>29</v>
      </c>
      <c r="B27" s="15">
        <v>972</v>
      </c>
      <c r="C27" s="68">
        <f>[2]Свод!$X$21*100</f>
        <v>74.13636363636364</v>
      </c>
      <c r="D27" s="72">
        <f>[2]Свод!$Y$21*100</f>
        <v>51.827801655509745</v>
      </c>
      <c r="E27" s="71">
        <f>[2]Свод!$AB$21</f>
        <v>69.908745335451513</v>
      </c>
      <c r="F27" s="41">
        <f t="shared" si="0"/>
        <v>0.84737873133880626</v>
      </c>
      <c r="G27" s="43">
        <f>[1]Свод!D21*100</f>
        <v>40</v>
      </c>
      <c r="H27" s="44">
        <f>[1]Свод!E21*100</f>
        <v>40</v>
      </c>
      <c r="I27" s="45">
        <f t="shared" si="1"/>
        <v>1</v>
      </c>
      <c r="J27" s="46">
        <f>[1]Свод!H21*100</f>
        <v>77.272727272727266</v>
      </c>
      <c r="K27" s="49">
        <f>[2]Свод!$I$21*100</f>
        <v>54.322269977686148</v>
      </c>
      <c r="L27" s="45">
        <f t="shared" si="2"/>
        <v>0.70299408206417369</v>
      </c>
      <c r="M27" s="48">
        <f>[1]Свод!L21*100</f>
        <v>100</v>
      </c>
      <c r="N27" s="49">
        <f>[1]Свод!M21*100</f>
        <v>79.166666666666657</v>
      </c>
      <c r="O27" s="45">
        <f t="shared" si="3"/>
        <v>0.79166666666666652</v>
      </c>
      <c r="P27" s="49">
        <f>[1]Свод!P21*100</f>
        <v>100</v>
      </c>
      <c r="Q27" s="49">
        <f>[1]Свод!Q21*100</f>
        <v>37.5</v>
      </c>
      <c r="R27" s="50">
        <f t="shared" si="4"/>
        <v>0.375</v>
      </c>
      <c r="S27" s="51">
        <f>[1]Свод!T21*100</f>
        <v>75</v>
      </c>
      <c r="T27" s="52">
        <f>[1]Свод!U21*100</f>
        <v>50</v>
      </c>
      <c r="U27" s="45">
        <f t="shared" si="5"/>
        <v>0.66666666666666663</v>
      </c>
    </row>
    <row r="28" spans="1:21" ht="45.75" customHeight="1" x14ac:dyDescent="0.25">
      <c r="A28" s="12" t="s">
        <v>30</v>
      </c>
      <c r="B28" s="15">
        <v>982</v>
      </c>
      <c r="C28" s="64">
        <f>[1]Свод!X22*100</f>
        <v>71.63636363636364</v>
      </c>
      <c r="D28" s="62">
        <f>[1]Свод!Y22*100</f>
        <v>52.553184635677908</v>
      </c>
      <c r="E28" s="63">
        <f>[1]Свод!AB22</f>
        <v>73.361044542189973</v>
      </c>
      <c r="F28" s="41">
        <f t="shared" si="0"/>
        <v>0.88922478232957547</v>
      </c>
      <c r="G28" s="43">
        <f>[1]Свод!D22*100</f>
        <v>40</v>
      </c>
      <c r="H28" s="44">
        <f>[1]Свод!E22*100</f>
        <v>40</v>
      </c>
      <c r="I28" s="45">
        <f t="shared" si="1"/>
        <v>1</v>
      </c>
      <c r="J28" s="46">
        <f>[1]Свод!H22*100</f>
        <v>77.272727272727266</v>
      </c>
      <c r="K28" s="47">
        <f>[1]Свод!I22*100</f>
        <v>54.106369271355803</v>
      </c>
      <c r="L28" s="45">
        <f t="shared" si="2"/>
        <v>0.70020007292342812</v>
      </c>
      <c r="M28" s="48">
        <f>[1]Свод!L22*100</f>
        <v>100</v>
      </c>
      <c r="N28" s="49">
        <f>[1]Свод!M22*100</f>
        <v>74.999999999999986</v>
      </c>
      <c r="O28" s="45">
        <f t="shared" si="3"/>
        <v>0.74999999999999989</v>
      </c>
      <c r="P28" s="49">
        <f>[1]Свод!P22*100</f>
        <v>100</v>
      </c>
      <c r="Q28" s="49">
        <f>[1]Свод!Q22*100</f>
        <v>50</v>
      </c>
      <c r="R28" s="50">
        <f t="shared" si="4"/>
        <v>0.5</v>
      </c>
      <c r="S28" s="51">
        <f>[1]Свод!T22*100</f>
        <v>50</v>
      </c>
      <c r="T28" s="52">
        <f>[1]Свод!U22*100</f>
        <v>50</v>
      </c>
      <c r="U28" s="45">
        <f t="shared" si="5"/>
        <v>1</v>
      </c>
    </row>
    <row r="29" spans="1:21" ht="45.75" customHeight="1" thickBot="1" x14ac:dyDescent="0.3">
      <c r="A29" s="17" t="s">
        <v>31</v>
      </c>
      <c r="B29" s="18">
        <v>992</v>
      </c>
      <c r="C29" s="65">
        <f>[1]Свод!X23*100</f>
        <v>71.63636363636364</v>
      </c>
      <c r="D29" s="62">
        <f>[1]Свод!Y23*100</f>
        <v>51.498735346842409</v>
      </c>
      <c r="E29" s="63">
        <f>[1]Свод!AB23</f>
        <v>71.889097565389136</v>
      </c>
      <c r="F29" s="42">
        <f t="shared" si="0"/>
        <v>0.87138300079259556</v>
      </c>
      <c r="G29" s="53">
        <f>[1]Свод!D23*100</f>
        <v>40</v>
      </c>
      <c r="H29" s="54">
        <f>[1]Свод!E23*100</f>
        <v>40</v>
      </c>
      <c r="I29" s="55">
        <f t="shared" si="1"/>
        <v>1</v>
      </c>
      <c r="J29" s="56">
        <f>[1]Свод!H23*100</f>
        <v>77.272727272727266</v>
      </c>
      <c r="K29" s="57">
        <f>[1]Свод!I23*100</f>
        <v>55.330804027018146</v>
      </c>
      <c r="L29" s="55">
        <f t="shared" si="2"/>
        <v>0.71604569917317606</v>
      </c>
      <c r="M29" s="58">
        <f>[1]Свод!L23*100</f>
        <v>100</v>
      </c>
      <c r="N29" s="59">
        <f>[1]Свод!M23*100</f>
        <v>70.833333333333329</v>
      </c>
      <c r="O29" s="55">
        <f t="shared" si="3"/>
        <v>0.70833333333333326</v>
      </c>
      <c r="P29" s="59">
        <f>[1]Свод!P23*100</f>
        <v>100</v>
      </c>
      <c r="Q29" s="59">
        <f>[1]Свод!Q23*100</f>
        <v>62.5</v>
      </c>
      <c r="R29" s="50">
        <f t="shared" si="4"/>
        <v>0.625</v>
      </c>
      <c r="S29" s="60">
        <f>[1]Свод!T23*100</f>
        <v>50</v>
      </c>
      <c r="T29" s="61">
        <f>[1]Свод!U23*100</f>
        <v>25</v>
      </c>
      <c r="U29" s="55">
        <f t="shared" si="5"/>
        <v>0.5</v>
      </c>
    </row>
    <row r="30" spans="1:21" ht="21" customHeight="1" thickBot="1" x14ac:dyDescent="0.3">
      <c r="A30" s="99" t="s">
        <v>8</v>
      </c>
      <c r="B30" s="100"/>
      <c r="C30" s="35">
        <f>SUM(C11:C29)/19</f>
        <v>75.916267942583758</v>
      </c>
      <c r="D30" s="31">
        <f>SUM(D11:D29)/19</f>
        <v>49.710446426017036</v>
      </c>
      <c r="E30" s="32">
        <f>D30/C30*100</f>
        <v>65.480624605537187</v>
      </c>
      <c r="F30" s="32">
        <f>E30/82.5*100</f>
        <v>79.370454067317795</v>
      </c>
      <c r="G30" s="66">
        <f>SUM(G11:G29)/19</f>
        <v>53.684210526315788</v>
      </c>
      <c r="H30" s="13">
        <f>SUM(H11:H29)/19</f>
        <v>39.228948917508966</v>
      </c>
      <c r="I30" s="101" t="s">
        <v>9</v>
      </c>
      <c r="J30" s="14">
        <f>SUM(J11:J29)/19</f>
        <v>83.253588516746404</v>
      </c>
      <c r="K30" s="13">
        <f>SUM(K11:K29)/19</f>
        <v>58.01660543422404</v>
      </c>
      <c r="L30" s="103" t="s">
        <v>9</v>
      </c>
      <c r="M30" s="14">
        <v>100</v>
      </c>
      <c r="N30" s="13">
        <f>SUM(N11:N29)/19</f>
        <v>76.96767603941359</v>
      </c>
      <c r="O30" s="105" t="s">
        <v>10</v>
      </c>
      <c r="P30" s="14">
        <f>SUM(P11:P29)/19</f>
        <v>84.21052631578948</v>
      </c>
      <c r="Q30" s="13">
        <f>SUM(Q11:Q29)/19</f>
        <v>24.342105263157894</v>
      </c>
      <c r="R30" s="105" t="s">
        <v>10</v>
      </c>
      <c r="S30" s="14">
        <f>SUM(S10:S29)/19</f>
        <v>52.263157894736842</v>
      </c>
      <c r="T30" s="13">
        <f>SUM(T11:T29)/19</f>
        <v>27.253757951460642</v>
      </c>
      <c r="U30" s="95" t="s">
        <v>9</v>
      </c>
    </row>
    <row r="31" spans="1:21" ht="30" customHeight="1" thickBot="1" x14ac:dyDescent="0.3">
      <c r="A31" s="97" t="s">
        <v>11</v>
      </c>
      <c r="B31" s="98"/>
      <c r="C31" s="33" t="s">
        <v>40</v>
      </c>
      <c r="D31" s="22"/>
      <c r="E31" s="22"/>
      <c r="F31" s="34">
        <v>82.5</v>
      </c>
      <c r="G31" s="21"/>
      <c r="H31" s="19"/>
      <c r="I31" s="102"/>
      <c r="J31" s="19"/>
      <c r="K31" s="19"/>
      <c r="L31" s="104"/>
      <c r="M31" s="19"/>
      <c r="N31" s="19"/>
      <c r="O31" s="106"/>
      <c r="P31" s="19"/>
      <c r="Q31" s="19"/>
      <c r="R31" s="106"/>
      <c r="S31" s="19"/>
      <c r="T31" s="20"/>
      <c r="U31" s="96"/>
    </row>
  </sheetData>
  <mergeCells count="20">
    <mergeCell ref="U30:U31"/>
    <mergeCell ref="A31:B31"/>
    <mergeCell ref="A30:B30"/>
    <mergeCell ref="I30:I31"/>
    <mergeCell ref="L30:L31"/>
    <mergeCell ref="O30:O31"/>
    <mergeCell ref="R30:R31"/>
    <mergeCell ref="A1:S1"/>
    <mergeCell ref="A2:S2"/>
    <mergeCell ref="A7:B7"/>
    <mergeCell ref="G8:H8"/>
    <mergeCell ref="A8:A9"/>
    <mergeCell ref="B8:B9"/>
    <mergeCell ref="C7:E8"/>
    <mergeCell ref="F7:F9"/>
    <mergeCell ref="G7:U7"/>
    <mergeCell ref="J8:K8"/>
    <mergeCell ref="M8:N8"/>
    <mergeCell ref="P8:Q8"/>
    <mergeCell ref="S8:T8"/>
  </mergeCells>
  <conditionalFormatting sqref="F11:G29">
    <cfRule type="cellIs" dxfId="10" priority="6" stopIfTrue="1" operator="lessThan">
      <formula>-0.25</formula>
    </cfRule>
    <cfRule type="expression" priority="7">
      <formula>"&lt;-25%"</formula>
    </cfRule>
  </conditionalFormatting>
  <conditionalFormatting sqref="F11:U29">
    <cfRule type="cellIs" dxfId="9" priority="17" stopIfTrue="1" operator="lessThan">
      <formula>-0.25</formula>
    </cfRule>
  </conditionalFormatting>
  <conditionalFormatting sqref="C11:D29">
    <cfRule type="colorScale" priority="4">
      <colorScale>
        <cfvo type="min"/>
        <cfvo type="max"/>
        <color theme="0"/>
        <color theme="0"/>
      </colorScale>
    </cfRule>
    <cfRule type="cellIs" dxfId="8" priority="10" operator="between">
      <formula>45</formula>
      <formula>55</formula>
    </cfRule>
    <cfRule type="cellIs" dxfId="7" priority="11" operator="between">
      <formula>55</formula>
      <formula>60</formula>
    </cfRule>
    <cfRule type="cellIs" dxfId="6" priority="12" operator="between">
      <formula>0</formula>
      <formula>45</formula>
    </cfRule>
    <cfRule type="cellIs" dxfId="5" priority="13" operator="between">
      <formula>60</formula>
      <formula>70</formula>
    </cfRule>
    <cfRule type="cellIs" dxfId="4" priority="14" operator="between">
      <formula>70</formula>
      <formula>80</formula>
    </cfRule>
    <cfRule type="cellIs" dxfId="3" priority="15" operator="between">
      <formula>80</formula>
      <formula>90</formula>
    </cfRule>
    <cfRule type="cellIs" dxfId="2" priority="16" stopIfTrue="1" operator="greaterThan">
      <formula>90</formula>
    </cfRule>
  </conditionalFormatting>
  <conditionalFormatting sqref="R30">
    <cfRule type="cellIs" dxfId="1" priority="9" operator="lessThan">
      <formula>-0.25</formula>
    </cfRule>
  </conditionalFormatting>
  <conditionalFormatting sqref="O30">
    <cfRule type="cellIs" dxfId="0" priority="8" operator="lessThan">
      <formula>-0.25</formula>
    </cfRule>
  </conditionalFormatting>
  <conditionalFormatting sqref="C11">
    <cfRule type="colorScale" priority="5">
      <colorScale>
        <cfvo type="min"/>
        <cfvo type="max"/>
        <color theme="0"/>
        <color theme="0"/>
      </colorScale>
    </cfRule>
    <cfRule type="colorScale" priority="1">
      <colorScale>
        <cfvo type="min"/>
        <cfvo type="max"/>
        <color theme="0"/>
        <color theme="0"/>
      </colorScale>
    </cfRule>
  </conditionalFormatting>
  <pageMargins left="0.25" right="0.25" top="0.75" bottom="0.75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120 120 2560 1440</vt:lpwstr>
  </property>
</Properties>
</file>