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51" activeTab="0"/>
  </bookViews>
  <sheets>
    <sheet name="Рейтинг " sheetId="1" r:id="rId1"/>
    <sheet name="Итоги мониторинга" sheetId="2" r:id="rId2"/>
    <sheet name="Раздел 1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7" sheetId="9" r:id="rId9"/>
  </sheets>
  <definedNames>
    <definedName name="_xlnm._FilterDatabase" localSheetId="1" hidden="1">'Итоги мониторинга'!$A$3:$J$17</definedName>
    <definedName name="_xlnm._FilterDatabase" localSheetId="2" hidden="1">'Раздел 1'!$A$4:$L$41</definedName>
    <definedName name="_xlnm._FilterDatabase" localSheetId="3" hidden="1">'Раздел 2'!$A$4:$AM$4</definedName>
    <definedName name="_xlnm._FilterDatabase" localSheetId="4" hidden="1">'Раздел 3'!$A$4:$N$4</definedName>
    <definedName name="_xlnm._FilterDatabase" localSheetId="0" hidden="1">'Рейтинг '!$A$4:$C$18</definedName>
    <definedName name="_xlnm.Print_Titles" localSheetId="1">'Итоги мониторинга'!$A:$B,'Итоги мониторинга'!$2:$2</definedName>
    <definedName name="_xlnm.Print_Titles" localSheetId="2">'Раздел 1'!$3:$3</definedName>
    <definedName name="_xlnm.Print_Titles" localSheetId="3">'Раздел 2'!$3:$3</definedName>
    <definedName name="_xlnm.Print_Titles" localSheetId="4">'Раздел 3'!$3:$3</definedName>
    <definedName name="_xlnm.Print_Titles" localSheetId="5">'Раздел 4'!$3:$3</definedName>
    <definedName name="_xlnm.Print_Titles" localSheetId="6">'Раздел 5'!$3:$3</definedName>
    <definedName name="_xlnm.Print_Titles" localSheetId="7">'Раздел 6'!$3:$3</definedName>
    <definedName name="_xlnm.Print_Titles" localSheetId="8">'Раздел 7'!$3:$3</definedName>
    <definedName name="_xlnm.Print_Titles" localSheetId="0">'Рейтинг '!$A:$B,'Рейтинг '!$2:$3</definedName>
    <definedName name="_xlnm.Print_Area" localSheetId="1">'Итоги мониторинга'!$A$1:$J$17</definedName>
    <definedName name="_xlnm.Print_Area" localSheetId="2">'Раздел 1'!$A$1:$R$41</definedName>
    <definedName name="_xlnm.Print_Area" localSheetId="3">'Раздел 2'!$A$1:$AM$43</definedName>
    <definedName name="_xlnm.Print_Area" localSheetId="4">'Раздел 3'!$A$1:$N$18</definedName>
    <definedName name="_xlnm.Print_Area" localSheetId="5">'Раздел 4'!$A$1:$M$18</definedName>
    <definedName name="_xlnm.Print_Area" localSheetId="6">'Раздел 5'!$A$1:$Z$18</definedName>
    <definedName name="_xlnm.Print_Area" localSheetId="7">'Раздел 6'!$A$1:$V$18</definedName>
    <definedName name="_xlnm.Print_Area" localSheetId="8">'Раздел 7'!$A$1:$J$18</definedName>
    <definedName name="_xlnm.Print_Area" localSheetId="0">'Рейтинг '!$A$1:$C$18</definedName>
  </definedNames>
  <calcPr fullCalcOnLoad="1"/>
</workbook>
</file>

<file path=xl/sharedStrings.xml><?xml version="1.0" encoding="utf-8"?>
<sst xmlns="http://schemas.openxmlformats.org/spreadsheetml/2006/main" count="655" uniqueCount="92">
  <si>
    <t>4. Учет и отчетность</t>
  </si>
  <si>
    <t>5. Контроль и аудит</t>
  </si>
  <si>
    <t>3. Качество прогнозирования доходных источников</t>
  </si>
  <si>
    <t>Код ГРБС</t>
  </si>
  <si>
    <t>Наименование ГРБС</t>
  </si>
  <si>
    <t>Оценка</t>
  </si>
  <si>
    <t>Наименование организации</t>
  </si>
  <si>
    <t>2. Исполнение бюджета в части расходов</t>
  </si>
  <si>
    <t>Итого
баллов</t>
  </si>
  <si>
    <t>1. Среднесрочное финансовое планирование</t>
  </si>
  <si>
    <t xml:space="preserve">5.2. Динамика нарушений, выявленных в ходе внешних контрольных мероприятий          </t>
  </si>
  <si>
    <t xml:space="preserve">5.3. Проведение инвентаризаций                 </t>
  </si>
  <si>
    <t xml:space="preserve">5.4. Доля недостач и хищений денежных средств и материальных ценностей                  </t>
  </si>
  <si>
    <t xml:space="preserve">5.5. Качество правового акта ГРБС об организации внутреннего финансового аудита (контроля)       </t>
  </si>
  <si>
    <t>Значение показателя</t>
  </si>
  <si>
    <t xml:space="preserve">  5. Контроль и аудит                                                                                                                                                                                         </t>
  </si>
  <si>
    <t xml:space="preserve">5.1. Осуществление мероприятий внутреннего контроля         </t>
  </si>
  <si>
    <t xml:space="preserve">    4. Учет и отчетность                                                                                                                                                                                       </t>
  </si>
  <si>
    <t xml:space="preserve">         3. Качество прогнозирования доходных источников                                                                                                                                                                                  </t>
  </si>
  <si>
    <t xml:space="preserve">2. Исполнение бюджета в части расходов                                                                                                                                                                                           </t>
  </si>
  <si>
    <t>Сумма баллов</t>
  </si>
  <si>
    <t xml:space="preserve">         1. Среднесрочное финансовое планирование                                                                                                                                                                                  </t>
  </si>
  <si>
    <t>902</t>
  </si>
  <si>
    <t>Администрация города Сочи</t>
  </si>
  <si>
    <t xml:space="preserve">902 </t>
  </si>
  <si>
    <t>Администрация Адлерского района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</si>
  <si>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</si>
  <si>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</si>
  <si>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</si>
  <si>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918</t>
  </si>
  <si>
    <t>921</t>
  </si>
  <si>
    <t>Департамент имущественных отношений администрации города Сочи</t>
  </si>
  <si>
    <t>923</t>
  </si>
  <si>
    <t>925</t>
  </si>
  <si>
    <t>Управление по образованию и науке администрации города Сочи</t>
  </si>
  <si>
    <t>926</t>
  </si>
  <si>
    <t>Управление культуры администрации города Сочи</t>
  </si>
  <si>
    <t>928</t>
  </si>
  <si>
    <t xml:space="preserve">Управление здравоохранения администрации города Сочи </t>
  </si>
  <si>
    <t>929</t>
  </si>
  <si>
    <t>Департамент физической культуры и спорта администрации города Сочи</t>
  </si>
  <si>
    <t>934</t>
  </si>
  <si>
    <t>Управление молодёжной политики администрации города Сочи</t>
  </si>
  <si>
    <t>Управление по вопросам семьи и детства администрации города Сочи</t>
  </si>
  <si>
    <t>вес</t>
  </si>
  <si>
    <t>балл</t>
  </si>
  <si>
    <t xml:space="preserve">3.2. Качество администрирования ГАДБ доходов по возврату остатков в краевой бюджет    </t>
  </si>
  <si>
    <t>не оценивается</t>
  </si>
  <si>
    <t>значение показателя</t>
  </si>
  <si>
    <t>не оцен.</t>
  </si>
  <si>
    <t>не оц.</t>
  </si>
  <si>
    <t>да</t>
  </si>
  <si>
    <t>нет</t>
  </si>
  <si>
    <t>Департамент строительства администрации города Сочи</t>
  </si>
  <si>
    <t>Департамент городского хозяйства администрации города Сочи</t>
  </si>
  <si>
    <t xml:space="preserve">3.1.Эффективность использования межбюджетных трансфертов, полученных из краевого бюджета                   </t>
  </si>
  <si>
    <t xml:space="preserve">4.1. Наличие методических рекомендаций (указаний) ГРБС по реализации государственной учетной политики     </t>
  </si>
  <si>
    <t xml:space="preserve"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                                 </t>
  </si>
  <si>
    <t>Администрация Адлерского  внутригородского района города Сочи</t>
  </si>
  <si>
    <t>3.3. Качество правовой базы ГАДБ по администрированию доходов бюджета</t>
  </si>
  <si>
    <t xml:space="preserve">4.2. Представление в составе годовой бюджетной отчетности Сведений о мерах по повышению эффективности расходования бюджетных средств    </t>
  </si>
  <si>
    <t xml:space="preserve">      6. Кадровый потенциал финансового (финансово-экономического) подразделения ГРБС                                                                                                                                                                                     </t>
  </si>
  <si>
    <t xml:space="preserve">6.1. Квалификации сотрудников финансового (финансово-экономического) подразделения центрального аппарата ГРБС    </t>
  </si>
  <si>
    <t xml:space="preserve">6.2. Повышение квалификации сотрудников финансового (финансово-экономического) подразделения центрального аппарата ГРБС              </t>
  </si>
  <si>
    <t xml:space="preserve">6.3. Показатель укомплектованности финансового (финансово-экономического) подразделения центрального аппарата ГРБС </t>
  </si>
  <si>
    <t xml:space="preserve">6.4. Показатель ротации сотрудников финансового (финансово-экономического) подразделения центрального аппарата ГРБС в возрасте до 35 лет, именющих стаж работы в подразделении более трех лет                       </t>
  </si>
  <si>
    <t xml:space="preserve">6.5.Показатель количества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         </t>
  </si>
  <si>
    <t xml:space="preserve">         7. Управление активами                                                                                                                                                                                  </t>
  </si>
  <si>
    <t xml:space="preserve">7.1.Оценка и расчет показателя динамики объёма материальных запасов        </t>
  </si>
  <si>
    <t>6. Кадровый потенциал финансового (финансово-экономического) подразделения ГРБС</t>
  </si>
  <si>
    <t>7. Управление активами</t>
  </si>
  <si>
    <t>930</t>
  </si>
  <si>
    <t xml:space="preserve">2.1. Равномерность расходов </t>
  </si>
  <si>
    <t xml:space="preserve">2.2. Расчет и оценка показателя качества прогнозирования кассовых выплат                 </t>
  </si>
  <si>
    <t xml:space="preserve">2.3. Эффективность управления кредиторской задолженностью по расчетам с поставщиками и подрядчиками                        </t>
  </si>
  <si>
    <t xml:space="preserve">2.4.  Доля аннулированных отрицательных расходных расписаний                                                   </t>
  </si>
  <si>
    <t xml:space="preserve">2.5. Качество Порядка составления, утверждения и ведения бюджетных смет подведомственных ГРБС бюджетных учреждений </t>
  </si>
  <si>
    <t xml:space="preserve">2.6. Качество составления прогнозных показателей исполнения бюджетных обязательств                  </t>
  </si>
  <si>
    <t xml:space="preserve">2.7.  Наличие просроченной кредиторской задолженности бюджетных учреждений на конец отчетного периода            </t>
  </si>
  <si>
    <t>2.8. Динамика роста ( снижения) кредиторской задолженности</t>
  </si>
  <si>
    <t>2.10. Качество управления деятельностью бюджетных и автономных учреждений</t>
  </si>
  <si>
    <t>2.9.  Несоответствие расчетно-платежных документов, представленных в департамент по финансам и бюджетуадминистрации города Сочи, требованиям бюджетного законодательства</t>
  </si>
  <si>
    <t xml:space="preserve">1.1. Качество правового акта ГРБС, регулирующего внутренние процедуры подготовки бюджетных проектировок на очередной финансовый год и плановый период     </t>
  </si>
  <si>
    <t xml:space="preserve">1.2. Доля бюджетных ассигнований, представленных в программном виде </t>
  </si>
  <si>
    <t xml:space="preserve">1.3. Качество планирования расходов: количество справок об изменении СБР и ЛБО в отчетном периоде в случае увеличения БА      </t>
  </si>
  <si>
    <t xml:space="preserve">1.4. Качество планирования расходов: доля суммы изменений в сводную бюджетную роспись бюджета города                        </t>
  </si>
  <si>
    <t>962</t>
  </si>
  <si>
    <t>972</t>
  </si>
  <si>
    <t>982</t>
  </si>
  <si>
    <t>992</t>
  </si>
  <si>
    <t>Рейтинг главных распорядителей средств бюджета города Сочи по итогам годового мониторинга качества финансового менеджмента за 2015 год.</t>
  </si>
  <si>
    <t>Итоговая оценка качества финансового менеджмента годового мониторинга за 2015 год по главным распорядителям средств бюджета города Сочи.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</si>
</sst>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000"/>
    <numFmt numFmtId="168" formatCode="0.0"/>
    <numFmt numFmtId="169" formatCode="0.00000"/>
    <numFmt numFmtId="170" formatCode="#,##0.0000"/>
    <numFmt numFmtId="171" formatCode="0.0%"/>
    <numFmt numFmtId="172" formatCode="0.000%"/>
    <numFmt numFmtId="173" formatCode="0.000000"/>
    <numFmt numFmtId="174" formatCode="#,##0.00000"/>
    <numFmt numFmtId="175" formatCode="#,##0.000000"/>
    <numFmt numFmtId="176" formatCode="#,##0.0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;[Red]\-#,##0.000;0.000"/>
    <numFmt numFmtId="183" formatCode="000"/>
    <numFmt numFmtId="184" formatCode="000\.00\.00"/>
    <numFmt numFmtId="185" formatCode="00\.00"/>
    <numFmt numFmtId="186" formatCode="0\.00\.00\.0\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Alignment="1">
      <alignment/>
    </xf>
    <xf numFmtId="0" fontId="15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  <protection/>
    </xf>
    <xf numFmtId="164" fontId="18" fillId="0" borderId="10" xfId="53" applyNumberFormat="1" applyFont="1" applyFill="1" applyBorder="1" applyAlignment="1">
      <alignment horizontal="center" vertical="center" wrapText="1"/>
      <protection/>
    </xf>
    <xf numFmtId="164" fontId="18" fillId="0" borderId="10" xfId="53" applyNumberFormat="1" applyFont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4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164" fontId="18" fillId="33" borderId="10" xfId="53" applyNumberFormat="1" applyFont="1" applyFill="1" applyBorder="1" applyAlignment="1">
      <alignment horizontal="center" vertical="center" wrapText="1"/>
      <protection/>
    </xf>
    <xf numFmtId="49" fontId="16" fillId="33" borderId="10" xfId="0" applyNumberFormat="1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1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6" fillId="0" borderId="12" xfId="53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164" fontId="20" fillId="0" borderId="10" xfId="0" applyNumberFormat="1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49" fontId="23" fillId="0" borderId="10" xfId="0" applyNumberFormat="1" applyFont="1" applyFill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13" xfId="53" applyFont="1" applyBorder="1" applyAlignment="1">
      <alignment horizontal="center" vertical="center" wrapText="1"/>
      <protection/>
    </xf>
    <xf numFmtId="0" fontId="64" fillId="33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34" borderId="0" xfId="0" applyFill="1" applyBorder="1" applyAlignment="1">
      <alignment horizontal="left" wrapText="1"/>
    </xf>
    <xf numFmtId="0" fontId="6" fillId="34" borderId="10" xfId="5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164" fontId="9" fillId="34" borderId="10" xfId="0" applyNumberFormat="1" applyFont="1" applyFill="1" applyBorder="1" applyAlignment="1">
      <alignment horizontal="center" vertical="center" wrapText="1"/>
    </xf>
    <xf numFmtId="164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left"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vertical="center"/>
    </xf>
    <xf numFmtId="0" fontId="0" fillId="34" borderId="10" xfId="0" applyFont="1" applyFill="1" applyBorder="1" applyAlignment="1">
      <alignment/>
    </xf>
    <xf numFmtId="164" fontId="9" fillId="34" borderId="10" xfId="0" applyNumberFormat="1" applyFont="1" applyFill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horizontal="center" vertical="center" wrapText="1"/>
      <protection/>
    </xf>
    <xf numFmtId="164" fontId="8" fillId="0" borderId="0" xfId="0" applyNumberFormat="1" applyFont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164" fontId="65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0" borderId="16" xfId="0" applyNumberFormat="1" applyFont="1" applyBorder="1" applyAlignment="1">
      <alignment vertical="center" wrapText="1"/>
    </xf>
    <xf numFmtId="164" fontId="8" fillId="0" borderId="17" xfId="0" applyNumberFormat="1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6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18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0" sqref="M10"/>
    </sheetView>
  </sheetViews>
  <sheetFormatPr defaultColWidth="9.140625" defaultRowHeight="15"/>
  <cols>
    <col min="1" max="1" width="6.57421875" style="2" customWidth="1"/>
    <col min="2" max="2" width="47.421875" style="3" customWidth="1"/>
    <col min="3" max="3" width="24.28125" style="1" customWidth="1"/>
    <col min="4" max="16384" width="9.140625" style="1" customWidth="1"/>
  </cols>
  <sheetData>
    <row r="1" spans="1:3" ht="99.75" customHeight="1">
      <c r="A1" s="116" t="s">
        <v>90</v>
      </c>
      <c r="B1" s="116"/>
      <c r="C1" s="116"/>
    </row>
    <row r="2" spans="1:3" s="12" customFormat="1" ht="21.75" customHeight="1">
      <c r="A2" s="117" t="s">
        <v>3</v>
      </c>
      <c r="B2" s="117" t="s">
        <v>4</v>
      </c>
      <c r="C2" s="117" t="s">
        <v>8</v>
      </c>
    </row>
    <row r="3" spans="1:3" s="12" customFormat="1" ht="8.25" customHeight="1">
      <c r="A3" s="118"/>
      <c r="B3" s="118"/>
      <c r="C3" s="118"/>
    </row>
    <row r="4" spans="1:3" s="12" customFormat="1" ht="15" customHeight="1">
      <c r="A4" s="13"/>
      <c r="B4" s="13"/>
      <c r="C4" s="13"/>
    </row>
    <row r="5" spans="1:4" ht="39" customHeight="1">
      <c r="A5" s="78" t="s">
        <v>35</v>
      </c>
      <c r="B5" s="76" t="s">
        <v>36</v>
      </c>
      <c r="C5" s="77">
        <f>'Итоги мониторинга'!C13</f>
        <v>82.21374</v>
      </c>
      <c r="D5" s="19"/>
    </row>
    <row r="6" spans="1:4" ht="43.5" customHeight="1">
      <c r="A6" s="78" t="s">
        <v>39</v>
      </c>
      <c r="B6" s="76" t="s">
        <v>40</v>
      </c>
      <c r="C6" s="77">
        <f>'Итоги мониторинга'!C15</f>
        <v>80.17043000000001</v>
      </c>
      <c r="D6" s="19"/>
    </row>
    <row r="7" spans="1:4" ht="36" customHeight="1">
      <c r="A7" s="78" t="s">
        <v>33</v>
      </c>
      <c r="B7" s="76" t="s">
        <v>34</v>
      </c>
      <c r="C7" s="77">
        <f>'Итоги мониторинга'!C12</f>
        <v>75.42960000000001</v>
      </c>
      <c r="D7" s="19"/>
    </row>
    <row r="8" spans="1:4" ht="37.5" customHeight="1">
      <c r="A8" s="78" t="s">
        <v>41</v>
      </c>
      <c r="B8" s="76" t="s">
        <v>42</v>
      </c>
      <c r="C8" s="77">
        <f>'Итоги мониторинга'!C16</f>
        <v>72.6822808</v>
      </c>
      <c r="D8" s="19"/>
    </row>
    <row r="9" spans="1:4" ht="38.25" customHeight="1">
      <c r="A9" s="78" t="s">
        <v>29</v>
      </c>
      <c r="B9" s="76" t="s">
        <v>53</v>
      </c>
      <c r="C9" s="77">
        <f>'Итоги мониторинга'!C9</f>
        <v>70.73876480000001</v>
      </c>
      <c r="D9" s="19"/>
    </row>
    <row r="10" spans="1:4" ht="35.25" customHeight="1">
      <c r="A10" s="78" t="s">
        <v>37</v>
      </c>
      <c r="B10" s="76" t="s">
        <v>38</v>
      </c>
      <c r="C10" s="77">
        <f>'Итоги мониторинга'!C14</f>
        <v>68.09752</v>
      </c>
      <c r="D10" s="19"/>
    </row>
    <row r="11" spans="1:4" ht="36.75" customHeight="1">
      <c r="A11" s="78" t="s">
        <v>32</v>
      </c>
      <c r="B11" s="76" t="s">
        <v>54</v>
      </c>
      <c r="C11" s="77">
        <f>'Итоги мониторинга'!C11</f>
        <v>63.350440000000006</v>
      </c>
      <c r="D11" s="19"/>
    </row>
    <row r="12" spans="1:4" ht="37.5" customHeight="1">
      <c r="A12" s="78" t="s">
        <v>22</v>
      </c>
      <c r="B12" s="76" t="s">
        <v>26</v>
      </c>
      <c r="C12" s="77">
        <f>'Итоги мониторинга'!C6</f>
        <v>62.097102</v>
      </c>
      <c r="D12" s="19"/>
    </row>
    <row r="13" spans="1:4" ht="37.5" customHeight="1">
      <c r="A13" s="78" t="s">
        <v>22</v>
      </c>
      <c r="B13" s="76" t="s">
        <v>28</v>
      </c>
      <c r="C13" s="77">
        <f>'Итоги мониторинга'!C8</f>
        <v>60.73226880000001</v>
      </c>
      <c r="D13" s="19"/>
    </row>
    <row r="14" spans="1:4" ht="37.5" customHeight="1">
      <c r="A14" s="78" t="s">
        <v>30</v>
      </c>
      <c r="B14" s="76" t="s">
        <v>31</v>
      </c>
      <c r="C14" s="77">
        <f>'Итоги мониторинга'!C10</f>
        <v>58.7631143</v>
      </c>
      <c r="D14" s="19"/>
    </row>
    <row r="15" spans="1:4" ht="36" customHeight="1">
      <c r="A15" s="78" t="s">
        <v>22</v>
      </c>
      <c r="B15" s="76" t="s">
        <v>23</v>
      </c>
      <c r="C15" s="77">
        <f>'Итоги мониторинга'!C4</f>
        <v>53.04672</v>
      </c>
      <c r="D15" s="19"/>
    </row>
    <row r="16" spans="1:4" ht="36.75" customHeight="1">
      <c r="A16" s="78" t="s">
        <v>24</v>
      </c>
      <c r="B16" s="76" t="s">
        <v>58</v>
      </c>
      <c r="C16" s="77">
        <f>'Итоги мониторинга'!C5</f>
        <v>45.52572070000001</v>
      </c>
      <c r="D16" s="19"/>
    </row>
    <row r="17" spans="1:4" ht="52.5" customHeight="1">
      <c r="A17" s="78" t="s">
        <v>71</v>
      </c>
      <c r="B17" s="76" t="s">
        <v>43</v>
      </c>
      <c r="C17" s="77">
        <f>'Итоги мониторинга'!C17</f>
        <v>39.4767</v>
      </c>
      <c r="D17" s="19"/>
    </row>
    <row r="18" spans="1:4" ht="48" customHeight="1">
      <c r="A18" s="78" t="s">
        <v>22</v>
      </c>
      <c r="B18" s="76" t="s">
        <v>27</v>
      </c>
      <c r="C18" s="77">
        <f>'Итоги мониторинга'!C7</f>
        <v>38.6720862</v>
      </c>
      <c r="D18" s="19"/>
    </row>
  </sheetData>
  <sheetProtection/>
  <autoFilter ref="A4:C18">
    <sortState ref="A5:C18">
      <sortCondition descending="1" sortBy="value" ref="C5:C18"/>
    </sortState>
  </autoFilter>
  <mergeCells count="4">
    <mergeCell ref="A1:C1"/>
    <mergeCell ref="A2:A3"/>
    <mergeCell ref="B2:B3"/>
    <mergeCell ref="C2:C3"/>
  </mergeCells>
  <printOptions/>
  <pageMargins left="0.98" right="0.15748031496062992" top="0.17" bottom="0.15748031496062992" header="0.17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0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G24" sqref="G24"/>
    </sheetView>
  </sheetViews>
  <sheetFormatPr defaultColWidth="9.140625" defaultRowHeight="15"/>
  <cols>
    <col min="1" max="1" width="5.8515625" style="23" customWidth="1"/>
    <col min="2" max="2" width="35.421875" style="24" customWidth="1"/>
    <col min="3" max="3" width="8.7109375" style="51" customWidth="1"/>
    <col min="4" max="4" width="23.140625" style="14" customWidth="1"/>
    <col min="5" max="5" width="21.8515625" style="14" customWidth="1"/>
    <col min="6" max="6" width="25.421875" style="14" customWidth="1"/>
    <col min="7" max="7" width="18.00390625" style="14" customWidth="1"/>
    <col min="8" max="8" width="17.7109375" style="14" customWidth="1"/>
    <col min="9" max="9" width="24.28125" style="14" customWidth="1"/>
    <col min="10" max="10" width="21.421875" style="14" customWidth="1"/>
    <col min="11" max="16384" width="9.140625" style="14" customWidth="1"/>
  </cols>
  <sheetData>
    <row r="1" spans="1:8" ht="23.25" customHeight="1">
      <c r="A1" s="119" t="s">
        <v>91</v>
      </c>
      <c r="B1" s="119"/>
      <c r="C1" s="119"/>
      <c r="D1" s="119"/>
      <c r="E1" s="119"/>
      <c r="F1" s="119"/>
      <c r="G1" s="119"/>
      <c r="H1" s="119"/>
    </row>
    <row r="2" spans="1:10" s="20" customFormat="1" ht="54" customHeight="1">
      <c r="A2" s="45" t="s">
        <v>3</v>
      </c>
      <c r="B2" s="45" t="s">
        <v>4</v>
      </c>
      <c r="C2" s="48" t="s">
        <v>8</v>
      </c>
      <c r="D2" s="28" t="s">
        <v>9</v>
      </c>
      <c r="E2" s="28" t="s">
        <v>7</v>
      </c>
      <c r="F2" s="28" t="s">
        <v>2</v>
      </c>
      <c r="G2" s="28" t="s">
        <v>0</v>
      </c>
      <c r="H2" s="28" t="s">
        <v>1</v>
      </c>
      <c r="I2" s="28" t="s">
        <v>69</v>
      </c>
      <c r="J2" s="28" t="s">
        <v>70</v>
      </c>
    </row>
    <row r="3" spans="1:10" s="20" customFormat="1" ht="15" customHeight="1">
      <c r="A3" s="21"/>
      <c r="B3" s="21"/>
      <c r="C3" s="49"/>
      <c r="D3" s="22"/>
      <c r="E3" s="22"/>
      <c r="F3" s="22"/>
      <c r="G3" s="22"/>
      <c r="H3" s="22"/>
      <c r="I3" s="22"/>
      <c r="J3" s="22"/>
    </row>
    <row r="4" spans="1:13" ht="15.75">
      <c r="A4" s="17" t="s">
        <v>22</v>
      </c>
      <c r="B4" s="18" t="s">
        <v>23</v>
      </c>
      <c r="C4" s="50">
        <f>D4+E4+F4+G4+H4+I4+J4</f>
        <v>53.04672</v>
      </c>
      <c r="D4" s="15">
        <f>0.22*'Раздел 1'!C5</f>
        <v>0.5643000000000001</v>
      </c>
      <c r="E4" s="15">
        <f>0.27*'Раздел 2'!C5</f>
        <v>13.65984</v>
      </c>
      <c r="F4" s="15">
        <f>0.1*'Раздел 3'!C5</f>
        <v>7</v>
      </c>
      <c r="G4" s="15">
        <f>0.13*'Раздел 4'!C5</f>
        <v>13</v>
      </c>
      <c r="H4" s="15">
        <f>0.14*'Раздел 5'!C5</f>
        <v>5.6000000000000005</v>
      </c>
      <c r="I4" s="15">
        <f>0.07*'Раздел 6'!C5</f>
        <v>6.222580000000001</v>
      </c>
      <c r="J4" s="15">
        <f>0.07*'Раздел 7'!C5</f>
        <v>7.000000000000001</v>
      </c>
      <c r="K4" s="16"/>
      <c r="M4" s="16"/>
    </row>
    <row r="5" spans="1:13" ht="24">
      <c r="A5" s="17" t="s">
        <v>86</v>
      </c>
      <c r="B5" s="18" t="s">
        <v>25</v>
      </c>
      <c r="C5" s="50">
        <f aca="true" t="shared" si="0" ref="C5:C16">D5+E5+F5+G5+H5+I5+J5</f>
        <v>45.52572070000001</v>
      </c>
      <c r="D5" s="15">
        <f>0.22*'Раздел 1'!C6</f>
        <v>6.2746200000000005</v>
      </c>
      <c r="E5" s="15">
        <f>0.27*'Раздел 2'!C6</f>
        <v>17.4218607</v>
      </c>
      <c r="F5" s="15">
        <f>0.1*'Раздел 3'!C6</f>
        <v>0</v>
      </c>
      <c r="G5" s="15">
        <f>0.13*'Раздел 4'!C6</f>
        <v>13</v>
      </c>
      <c r="H5" s="15">
        <f>0.14*'Раздел 5'!C6</f>
        <v>4.0000800000000005</v>
      </c>
      <c r="I5" s="15">
        <f>0.07*'Раздел 6'!C6</f>
        <v>4.829160000000001</v>
      </c>
      <c r="J5" s="15">
        <f>0.07*'Раздел 7'!C6</f>
        <v>0</v>
      </c>
      <c r="K5" s="16"/>
      <c r="M5" s="16"/>
    </row>
    <row r="6" spans="1:13" ht="24">
      <c r="A6" s="17" t="s">
        <v>87</v>
      </c>
      <c r="B6" s="18" t="s">
        <v>26</v>
      </c>
      <c r="C6" s="50">
        <f t="shared" si="0"/>
        <v>62.097102</v>
      </c>
      <c r="D6" s="15">
        <f>0.22*'Раздел 1'!C7</f>
        <v>9.728179999999998</v>
      </c>
      <c r="E6" s="15">
        <f>0.27*'Раздел 2'!C7</f>
        <v>17.348742</v>
      </c>
      <c r="F6" s="15">
        <f>0.1*'Раздел 3'!C7</f>
        <v>0</v>
      </c>
      <c r="G6" s="15">
        <f>0.13*'Раздел 4'!C7</f>
        <v>13</v>
      </c>
      <c r="H6" s="15">
        <f>0.14*'Раздел 5'!C7</f>
        <v>9.00046</v>
      </c>
      <c r="I6" s="15">
        <f>0.07*'Раздел 6'!C7</f>
        <v>6.019720000000001</v>
      </c>
      <c r="J6" s="15">
        <f>0.07*'Раздел 7'!C7</f>
        <v>7.000000000000001</v>
      </c>
      <c r="K6" s="16"/>
      <c r="M6" s="16"/>
    </row>
    <row r="7" spans="1:13" ht="24">
      <c r="A7" s="17" t="s">
        <v>88</v>
      </c>
      <c r="B7" s="18" t="s">
        <v>27</v>
      </c>
      <c r="C7" s="50">
        <f t="shared" si="0"/>
        <v>38.6720862</v>
      </c>
      <c r="D7" s="15">
        <f>0.22*'Раздел 1'!C8</f>
        <v>6.24954</v>
      </c>
      <c r="E7" s="15">
        <f>0.27*'Раздел 2'!C8</f>
        <v>15.4264662</v>
      </c>
      <c r="F7" s="15">
        <f>0.1*'Раздел 3'!C8</f>
        <v>0</v>
      </c>
      <c r="G7" s="15">
        <f>0.13*'Раздел 4'!C8</f>
        <v>6.5</v>
      </c>
      <c r="H7" s="15">
        <f>0.14*'Раздел 5'!C8</f>
        <v>4.0000800000000005</v>
      </c>
      <c r="I7" s="15">
        <f>0.07*'Раздел 6'!C8</f>
        <v>6.496</v>
      </c>
      <c r="J7" s="15">
        <f>0.07*'Раздел 7'!C8</f>
        <v>0</v>
      </c>
      <c r="K7" s="16"/>
      <c r="M7" s="16"/>
    </row>
    <row r="8" spans="1:13" ht="24">
      <c r="A8" s="17" t="s">
        <v>89</v>
      </c>
      <c r="B8" s="18" t="s">
        <v>28</v>
      </c>
      <c r="C8" s="50">
        <f t="shared" si="0"/>
        <v>60.73226880000001</v>
      </c>
      <c r="D8" s="15">
        <f>0.22*'Раздел 1'!C9</f>
        <v>8.58</v>
      </c>
      <c r="E8" s="15">
        <f>0.27*'Раздел 2'!C9</f>
        <v>17.4121488</v>
      </c>
      <c r="F8" s="15">
        <f>0.1*'Раздел 3'!C9</f>
        <v>10</v>
      </c>
      <c r="G8" s="15">
        <f>0.13*'Раздел 4'!C9</f>
        <v>13</v>
      </c>
      <c r="H8" s="15">
        <f>0.14*'Раздел 5'!C9</f>
        <v>6.00012</v>
      </c>
      <c r="I8" s="15">
        <f>0.07*'Раздел 6'!C9</f>
        <v>5.74</v>
      </c>
      <c r="J8" s="15">
        <f>0.07*'Раздел 7'!C9</f>
        <v>0</v>
      </c>
      <c r="K8" s="16"/>
      <c r="M8" s="16"/>
    </row>
    <row r="9" spans="1:13" ht="24">
      <c r="A9" s="17" t="s">
        <v>29</v>
      </c>
      <c r="B9" s="18" t="s">
        <v>53</v>
      </c>
      <c r="C9" s="50">
        <f t="shared" si="0"/>
        <v>70.73876480000001</v>
      </c>
      <c r="D9" s="15">
        <f>0.22*'Раздел 1'!C10</f>
        <v>14.44784</v>
      </c>
      <c r="E9" s="15">
        <f>0.27*'Раздел 2'!C10</f>
        <v>12.4913448</v>
      </c>
      <c r="F9" s="15">
        <f>0.1*'Раздел 3'!C10</f>
        <v>6.440000000000001</v>
      </c>
      <c r="G9" s="15">
        <f>0.13*'Раздел 4'!C10</f>
        <v>13</v>
      </c>
      <c r="H9" s="15">
        <f>0.14*'Раздел 5'!C10</f>
        <v>11.200000000000001</v>
      </c>
      <c r="I9" s="15">
        <f>0.07*'Раздел 6'!C10</f>
        <v>6.159580000000001</v>
      </c>
      <c r="J9" s="15">
        <f>0.07*'Раздел 7'!C10</f>
        <v>7.000000000000001</v>
      </c>
      <c r="K9" s="16"/>
      <c r="M9" s="16"/>
    </row>
    <row r="10" spans="1:13" ht="24">
      <c r="A10" s="17" t="s">
        <v>30</v>
      </c>
      <c r="B10" s="18" t="s">
        <v>31</v>
      </c>
      <c r="C10" s="50">
        <f t="shared" si="0"/>
        <v>58.7631143</v>
      </c>
      <c r="D10" s="15">
        <f>0.22*'Раздел 1'!C11</f>
        <v>10.448459999999999</v>
      </c>
      <c r="E10" s="15">
        <f>0.27*'Раздел 2'!C11</f>
        <v>16.5550743</v>
      </c>
      <c r="F10" s="15">
        <f>0.1*'Раздел 3'!C11</f>
        <v>0</v>
      </c>
      <c r="G10" s="15">
        <f>0.13*'Раздел 4'!C11</f>
        <v>13</v>
      </c>
      <c r="H10" s="15">
        <f>0.14*'Раздел 5'!C11</f>
        <v>12.600000000000001</v>
      </c>
      <c r="I10" s="15">
        <f>0.07*'Раздел 6'!C11</f>
        <v>6.159580000000001</v>
      </c>
      <c r="J10" s="15">
        <f>0.07*'Раздел 7'!C11</f>
        <v>0</v>
      </c>
      <c r="K10" s="16"/>
      <c r="M10" s="16"/>
    </row>
    <row r="11" spans="1:13" ht="24">
      <c r="A11" s="17" t="s">
        <v>32</v>
      </c>
      <c r="B11" s="18" t="s">
        <v>54</v>
      </c>
      <c r="C11" s="50">
        <f t="shared" si="0"/>
        <v>63.350440000000006</v>
      </c>
      <c r="D11" s="15">
        <f>0.22*'Раздел 1'!C12</f>
        <v>12.3849</v>
      </c>
      <c r="E11" s="15">
        <f>0.27*'Раздел 2'!C12</f>
        <v>8.586540000000001</v>
      </c>
      <c r="F11" s="15">
        <f>0.1*'Раздел 3'!C12</f>
        <v>4.9385</v>
      </c>
      <c r="G11" s="15">
        <f>0.13*'Раздел 4'!C12</f>
        <v>13</v>
      </c>
      <c r="H11" s="15">
        <f>0.14*'Раздел 5'!C12</f>
        <v>12.600000000000001</v>
      </c>
      <c r="I11" s="15">
        <f>0.07*'Раздел 6'!C12</f>
        <v>4.8405000000000005</v>
      </c>
      <c r="J11" s="15">
        <f>0.07*'Раздел 7'!C12</f>
        <v>7.000000000000001</v>
      </c>
      <c r="K11" s="16"/>
      <c r="M11" s="16"/>
    </row>
    <row r="12" spans="1:13" ht="24">
      <c r="A12" s="17" t="s">
        <v>33</v>
      </c>
      <c r="B12" s="18" t="s">
        <v>34</v>
      </c>
      <c r="C12" s="50">
        <f t="shared" si="0"/>
        <v>75.42960000000001</v>
      </c>
      <c r="D12" s="15">
        <f>0.22*'Раздел 1'!C13</f>
        <v>13.492159999999998</v>
      </c>
      <c r="E12" s="15">
        <f>0.27*'Раздел 2'!C13</f>
        <v>16.597440000000002</v>
      </c>
      <c r="F12" s="15">
        <f>0.1*'Раздел 3'!C13</f>
        <v>7</v>
      </c>
      <c r="G12" s="15">
        <f>0.13*'Раздел 4'!C13</f>
        <v>13</v>
      </c>
      <c r="H12" s="15">
        <f>0.14*'Раздел 5'!C13</f>
        <v>12.600000000000001</v>
      </c>
      <c r="I12" s="15">
        <f>0.07*'Раздел 6'!C13</f>
        <v>5.74</v>
      </c>
      <c r="J12" s="15">
        <f>0.07*'Раздел 7'!C13</f>
        <v>7.000000000000001</v>
      </c>
      <c r="K12" s="16"/>
      <c r="M12" s="16"/>
    </row>
    <row r="13" spans="1:13" ht="24">
      <c r="A13" s="17" t="s">
        <v>35</v>
      </c>
      <c r="B13" s="18" t="s">
        <v>36</v>
      </c>
      <c r="C13" s="50">
        <f t="shared" si="0"/>
        <v>82.21374</v>
      </c>
      <c r="D13" s="15">
        <f>0.22*'Раздел 1'!C14</f>
        <v>16.90172</v>
      </c>
      <c r="E13" s="15">
        <f>0.27*'Раздел 2'!C14</f>
        <v>15.922440000000002</v>
      </c>
      <c r="F13" s="15">
        <f>0.1*'Раздел 3'!C14</f>
        <v>10</v>
      </c>
      <c r="G13" s="15">
        <f>0.13*'Раздел 4'!C14</f>
        <v>13</v>
      </c>
      <c r="H13" s="15">
        <f>0.14*'Раздел 5'!C14</f>
        <v>12.600000000000001</v>
      </c>
      <c r="I13" s="15">
        <f>0.07*'Раздел 6'!C14</f>
        <v>6.789580000000001</v>
      </c>
      <c r="J13" s="15">
        <f>0.07*'Раздел 7'!C14</f>
        <v>7.000000000000001</v>
      </c>
      <c r="K13" s="16"/>
      <c r="M13" s="16"/>
    </row>
    <row r="14" spans="1:13" ht="24">
      <c r="A14" s="17" t="s">
        <v>37</v>
      </c>
      <c r="B14" s="18" t="s">
        <v>38</v>
      </c>
      <c r="C14" s="50">
        <f>D14+E14+F14+G14+H14+J14</f>
        <v>68.09752</v>
      </c>
      <c r="D14" s="15">
        <f>0.23*'Раздел 1'!C15</f>
        <v>23</v>
      </c>
      <c r="E14" s="15">
        <f>0.28*'Раздел 2'!C15</f>
        <v>4.09752</v>
      </c>
      <c r="F14" s="15">
        <f>0.12*'Раздел 3'!C15</f>
        <v>12</v>
      </c>
      <c r="G14" s="15">
        <f>0.14*'Раздел 4'!C15</f>
        <v>14.000000000000002</v>
      </c>
      <c r="H14" s="15">
        <f>0.15*'Раздел 5'!C15</f>
        <v>15</v>
      </c>
      <c r="I14" s="15" t="s">
        <v>47</v>
      </c>
      <c r="J14" s="15">
        <f>0.08*'Раздел 7'!C15</f>
        <v>0</v>
      </c>
      <c r="K14" s="16"/>
      <c r="M14" s="16"/>
    </row>
    <row r="15" spans="1:13" ht="24">
      <c r="A15" s="17" t="s">
        <v>39</v>
      </c>
      <c r="B15" s="18" t="s">
        <v>40</v>
      </c>
      <c r="C15" s="50">
        <f t="shared" si="0"/>
        <v>80.17043000000001</v>
      </c>
      <c r="D15" s="15">
        <f>0.22*'Раздел 1'!C16</f>
        <v>22</v>
      </c>
      <c r="E15" s="15">
        <f>0.27*'Раздел 2'!C16</f>
        <v>17.311050000000005</v>
      </c>
      <c r="F15" s="15">
        <f>0.1*'Раздел 3'!C16</f>
        <v>10</v>
      </c>
      <c r="G15" s="15">
        <f>0.13*'Раздел 4'!C16</f>
        <v>13</v>
      </c>
      <c r="H15" s="15">
        <f>0.14*'Раздел 5'!C16</f>
        <v>7.000000000000001</v>
      </c>
      <c r="I15" s="15">
        <f>0.07*'Раздел 6'!C16</f>
        <v>3.8593800000000003</v>
      </c>
      <c r="J15" s="15">
        <f>0.07*'Раздел 7'!C16</f>
        <v>7.000000000000001</v>
      </c>
      <c r="K15" s="16"/>
      <c r="M15" s="16"/>
    </row>
    <row r="16" spans="1:13" ht="24">
      <c r="A16" s="17" t="s">
        <v>41</v>
      </c>
      <c r="B16" s="18" t="s">
        <v>42</v>
      </c>
      <c r="C16" s="50">
        <f t="shared" si="0"/>
        <v>72.6822808</v>
      </c>
      <c r="D16" s="15">
        <f>0.22*'Раздел 1'!C17</f>
        <v>19.14</v>
      </c>
      <c r="E16" s="15">
        <f>0.27*'Раздел 2'!C17</f>
        <v>16.5728808</v>
      </c>
      <c r="F16" s="15">
        <f>0.1*'Раздел 3'!C17</f>
        <v>5.635</v>
      </c>
      <c r="G16" s="15">
        <f>0.13*'Раздел 4'!C17</f>
        <v>13</v>
      </c>
      <c r="H16" s="15">
        <f>0.14*'Раздел 5'!C17</f>
        <v>12.594400000000002</v>
      </c>
      <c r="I16" s="15">
        <f>0.07*'Раздел 6'!C17</f>
        <v>5.74</v>
      </c>
      <c r="J16" s="15">
        <f>0.07*'Раздел 7'!C17</f>
        <v>0</v>
      </c>
      <c r="K16" s="16"/>
      <c r="M16" s="16"/>
    </row>
    <row r="17" spans="1:13" ht="24">
      <c r="A17" s="17" t="s">
        <v>71</v>
      </c>
      <c r="B17" s="18" t="s">
        <v>43</v>
      </c>
      <c r="C17" s="50">
        <f>D17+E17+F17+G17+H17+J17</f>
        <v>39.4767</v>
      </c>
      <c r="D17" s="15">
        <f>0.23*'Раздел 1'!C18</f>
        <v>0</v>
      </c>
      <c r="E17" s="15">
        <f>0.28*'Раздел 2'!C18</f>
        <v>15.848000000000003</v>
      </c>
      <c r="F17" s="15">
        <f>0.12*'Раздел 3'!C18</f>
        <v>10.2</v>
      </c>
      <c r="G17" s="15">
        <f>0.14*'Раздел 4'!C18</f>
        <v>7.000000000000001</v>
      </c>
      <c r="H17" s="15">
        <f>0.15*'Раздел 5'!C18</f>
        <v>6.428699999999999</v>
      </c>
      <c r="I17" s="15" t="s">
        <v>47</v>
      </c>
      <c r="J17" s="15">
        <f>0.08*'Раздел 7'!C18</f>
        <v>0</v>
      </c>
      <c r="K17" s="16"/>
      <c r="M17" s="16"/>
    </row>
    <row r="18" spans="4:11" ht="15.75">
      <c r="D18" s="29"/>
      <c r="E18" s="29"/>
      <c r="F18" s="29"/>
      <c r="G18" s="29"/>
      <c r="H18" s="29"/>
      <c r="I18" s="31"/>
      <c r="J18" s="29"/>
      <c r="K18" s="16"/>
    </row>
    <row r="19" spans="4:11" ht="15.75">
      <c r="D19" s="30"/>
      <c r="E19" s="30"/>
      <c r="F19" s="30"/>
      <c r="G19" s="30"/>
      <c r="H19" s="30"/>
      <c r="I19" s="30"/>
      <c r="J19" s="30"/>
      <c r="K19" s="16"/>
    </row>
    <row r="20" spans="4:11" ht="15.75">
      <c r="D20" s="27"/>
      <c r="E20" s="27"/>
      <c r="F20" s="27"/>
      <c r="G20" s="27"/>
      <c r="H20" s="27"/>
      <c r="I20" s="27"/>
      <c r="J20" s="27"/>
      <c r="K20" s="16"/>
    </row>
  </sheetData>
  <sheetProtection/>
  <autoFilter ref="A3:J17"/>
  <mergeCells count="1">
    <mergeCell ref="A1:H1"/>
  </mergeCells>
  <printOptions/>
  <pageMargins left="0.35433070866141736" right="0.15748031496062992" top="0.31496062992125984" bottom="0.15748031496062992" header="0.31496062992125984" footer="0.15748031496062992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41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O18" sqref="O18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12.00390625" style="4" customWidth="1"/>
    <col min="4" max="4" width="7.57421875" style="4" customWidth="1"/>
    <col min="5" max="5" width="7.8515625" style="4" customWidth="1"/>
    <col min="6" max="6" width="7.140625" style="4" customWidth="1"/>
    <col min="7" max="7" width="8.140625" style="4" customWidth="1"/>
    <col min="8" max="8" width="7.7109375" style="4" customWidth="1"/>
    <col min="9" max="9" width="6.421875" style="4" customWidth="1"/>
    <col min="10" max="10" width="6.140625" style="4" customWidth="1"/>
    <col min="11" max="11" width="8.00390625" style="4" customWidth="1"/>
    <col min="12" max="12" width="6.8515625" style="0" customWidth="1"/>
    <col min="13" max="13" width="6.421875" style="0" customWidth="1"/>
    <col min="14" max="14" width="9.00390625" style="0" customWidth="1"/>
    <col min="15" max="15" width="7.140625" style="0" customWidth="1"/>
    <col min="16" max="16" width="9.8515625" style="0" customWidth="1"/>
    <col min="18" max="18" width="9.28125" style="0" customWidth="1"/>
  </cols>
  <sheetData>
    <row r="1" spans="1:18" s="7" customFormat="1" ht="24" customHeight="1">
      <c r="A1" s="123" t="s">
        <v>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52"/>
      <c r="N1" s="52"/>
      <c r="O1" s="10"/>
      <c r="P1" s="10"/>
      <c r="Q1" s="10"/>
      <c r="R1" s="10"/>
    </row>
    <row r="2" spans="1:18" s="7" customFormat="1" ht="87.75" customHeight="1">
      <c r="A2" s="125" t="s">
        <v>3</v>
      </c>
      <c r="B2" s="125" t="s">
        <v>6</v>
      </c>
      <c r="C2" s="126" t="s">
        <v>20</v>
      </c>
      <c r="D2" s="124" t="s">
        <v>82</v>
      </c>
      <c r="E2" s="124"/>
      <c r="F2" s="124"/>
      <c r="G2" s="124"/>
      <c r="H2" s="124" t="s">
        <v>83</v>
      </c>
      <c r="I2" s="124"/>
      <c r="J2" s="124"/>
      <c r="K2" s="124"/>
      <c r="L2" s="120" t="s">
        <v>84</v>
      </c>
      <c r="M2" s="121"/>
      <c r="N2" s="122"/>
      <c r="O2" s="120" t="s">
        <v>85</v>
      </c>
      <c r="P2" s="121"/>
      <c r="Q2" s="121"/>
      <c r="R2" s="122"/>
    </row>
    <row r="3" spans="1:18" s="11" customFormat="1" ht="27.75" customHeight="1">
      <c r="A3" s="125"/>
      <c r="B3" s="125"/>
      <c r="C3" s="127"/>
      <c r="D3" s="8" t="s">
        <v>14</v>
      </c>
      <c r="E3" s="9" t="s">
        <v>5</v>
      </c>
      <c r="F3" s="9" t="s">
        <v>44</v>
      </c>
      <c r="G3" s="9" t="s">
        <v>45</v>
      </c>
      <c r="H3" s="8" t="s">
        <v>14</v>
      </c>
      <c r="I3" s="9" t="s">
        <v>5</v>
      </c>
      <c r="J3" s="9" t="s">
        <v>44</v>
      </c>
      <c r="K3" s="9" t="s">
        <v>45</v>
      </c>
      <c r="L3" s="9" t="s">
        <v>5</v>
      </c>
      <c r="M3" s="9" t="s">
        <v>44</v>
      </c>
      <c r="N3" s="9" t="s">
        <v>45</v>
      </c>
      <c r="O3" s="8" t="s">
        <v>14</v>
      </c>
      <c r="P3" s="9" t="s">
        <v>5</v>
      </c>
      <c r="Q3" s="9" t="s">
        <v>44</v>
      </c>
      <c r="R3" s="9" t="s">
        <v>45</v>
      </c>
    </row>
    <row r="4" spans="1:18" s="6" customFormat="1" ht="15">
      <c r="A4" s="5"/>
      <c r="B4" s="5"/>
      <c r="C4" s="46"/>
      <c r="D4" s="8"/>
      <c r="E4" s="9"/>
      <c r="F4" s="9"/>
      <c r="G4" s="9"/>
      <c r="H4" s="5"/>
      <c r="I4" s="5"/>
      <c r="J4" s="5"/>
      <c r="K4" s="5"/>
      <c r="L4" s="32"/>
      <c r="M4" s="32"/>
      <c r="N4" s="32"/>
      <c r="O4" s="32"/>
      <c r="P4" s="32"/>
      <c r="Q4" s="32"/>
      <c r="R4" s="32"/>
    </row>
    <row r="5" spans="1:19" ht="23.25" customHeight="1">
      <c r="A5" s="17" t="s">
        <v>22</v>
      </c>
      <c r="B5" s="18" t="s">
        <v>23</v>
      </c>
      <c r="C5" s="47">
        <f>G5+K5+N5+R5</f>
        <v>2.5650000000000004</v>
      </c>
      <c r="D5" s="42">
        <v>0</v>
      </c>
      <c r="E5" s="42">
        <v>0</v>
      </c>
      <c r="F5" s="42">
        <v>26</v>
      </c>
      <c r="G5" s="33">
        <f aca="true" t="shared" si="0" ref="G5:G18">E5*F5</f>
        <v>0</v>
      </c>
      <c r="H5" s="34">
        <v>53.449</v>
      </c>
      <c r="I5" s="34">
        <v>0</v>
      </c>
      <c r="J5" s="34">
        <v>35</v>
      </c>
      <c r="K5" s="34">
        <f aca="true" t="shared" si="1" ref="K5:K17">I5*J5</f>
        <v>0</v>
      </c>
      <c r="L5" s="41">
        <v>0</v>
      </c>
      <c r="M5" s="41">
        <v>20</v>
      </c>
      <c r="N5" s="41">
        <f aca="true" t="shared" si="2" ref="N5:N17">L5*M5</f>
        <v>0</v>
      </c>
      <c r="O5" s="35">
        <v>0.56</v>
      </c>
      <c r="P5" s="35">
        <v>0.135</v>
      </c>
      <c r="Q5" s="35">
        <v>19</v>
      </c>
      <c r="R5" s="35">
        <f aca="true" t="shared" si="3" ref="R5:R17">P5*Q5</f>
        <v>2.5650000000000004</v>
      </c>
      <c r="S5" s="92">
        <f>Q5+M5+J5+F5</f>
        <v>100</v>
      </c>
    </row>
    <row r="6" spans="1:19" ht="27" customHeight="1">
      <c r="A6" s="17" t="s">
        <v>86</v>
      </c>
      <c r="B6" s="18" t="s">
        <v>25</v>
      </c>
      <c r="C6" s="47">
        <f aca="true" t="shared" si="4" ref="C6:C14">G6+K6+N6+R6</f>
        <v>28.521</v>
      </c>
      <c r="D6" s="42">
        <v>0</v>
      </c>
      <c r="E6" s="42">
        <v>0</v>
      </c>
      <c r="F6" s="42">
        <v>26</v>
      </c>
      <c r="G6" s="33">
        <f t="shared" si="0"/>
        <v>0</v>
      </c>
      <c r="H6" s="34">
        <v>53.168</v>
      </c>
      <c r="I6" s="34">
        <v>0</v>
      </c>
      <c r="J6" s="34">
        <v>35</v>
      </c>
      <c r="K6" s="34">
        <f t="shared" si="1"/>
        <v>0</v>
      </c>
      <c r="L6" s="41">
        <v>0.667</v>
      </c>
      <c r="M6" s="41">
        <v>20</v>
      </c>
      <c r="N6" s="41">
        <f t="shared" si="2"/>
        <v>13.34</v>
      </c>
      <c r="O6" s="35">
        <v>0.063</v>
      </c>
      <c r="P6" s="35">
        <v>0.799</v>
      </c>
      <c r="Q6" s="35">
        <v>19</v>
      </c>
      <c r="R6" s="35">
        <f t="shared" si="3"/>
        <v>15.181000000000001</v>
      </c>
      <c r="S6" s="92">
        <f aca="true" t="shared" si="5" ref="S6:S17">Q6+M6+J6+F6</f>
        <v>100</v>
      </c>
    </row>
    <row r="7" spans="1:19" ht="29.25" customHeight="1">
      <c r="A7" s="17" t="s">
        <v>87</v>
      </c>
      <c r="B7" s="18" t="s">
        <v>26</v>
      </c>
      <c r="C7" s="47">
        <f t="shared" si="4"/>
        <v>44.218999999999994</v>
      </c>
      <c r="D7" s="42">
        <v>50</v>
      </c>
      <c r="E7" s="42">
        <v>0.5</v>
      </c>
      <c r="F7" s="42">
        <v>26</v>
      </c>
      <c r="G7" s="33">
        <f t="shared" si="0"/>
        <v>13</v>
      </c>
      <c r="H7" s="34">
        <v>56.9</v>
      </c>
      <c r="I7" s="34">
        <v>0</v>
      </c>
      <c r="J7" s="34">
        <v>35</v>
      </c>
      <c r="K7" s="34">
        <f t="shared" si="1"/>
        <v>0</v>
      </c>
      <c r="L7" s="41">
        <v>0.667</v>
      </c>
      <c r="M7" s="41">
        <v>20</v>
      </c>
      <c r="N7" s="41">
        <f t="shared" si="2"/>
        <v>13.34</v>
      </c>
      <c r="O7" s="35">
        <v>0.017</v>
      </c>
      <c r="P7" s="35">
        <v>0.941</v>
      </c>
      <c r="Q7" s="35">
        <v>19</v>
      </c>
      <c r="R7" s="35">
        <f t="shared" si="3"/>
        <v>17.878999999999998</v>
      </c>
      <c r="S7" s="92">
        <f t="shared" si="5"/>
        <v>100</v>
      </c>
    </row>
    <row r="8" spans="1:19" ht="30.75" customHeight="1">
      <c r="A8" s="17" t="s">
        <v>88</v>
      </c>
      <c r="B8" s="18" t="s">
        <v>27</v>
      </c>
      <c r="C8" s="47">
        <f t="shared" si="4"/>
        <v>28.407</v>
      </c>
      <c r="D8" s="42">
        <v>0</v>
      </c>
      <c r="E8" s="42">
        <v>0</v>
      </c>
      <c r="F8" s="42">
        <v>26</v>
      </c>
      <c r="G8" s="33">
        <f t="shared" si="0"/>
        <v>0</v>
      </c>
      <c r="H8" s="34">
        <v>66.105</v>
      </c>
      <c r="I8" s="34">
        <v>0</v>
      </c>
      <c r="J8" s="34">
        <v>35</v>
      </c>
      <c r="K8" s="34">
        <f t="shared" si="1"/>
        <v>0</v>
      </c>
      <c r="L8" s="41">
        <v>0.667</v>
      </c>
      <c r="M8" s="41">
        <v>20</v>
      </c>
      <c r="N8" s="41">
        <f t="shared" si="2"/>
        <v>13.34</v>
      </c>
      <c r="O8" s="35">
        <v>0.065</v>
      </c>
      <c r="P8" s="35">
        <v>0.793</v>
      </c>
      <c r="Q8" s="35">
        <v>19</v>
      </c>
      <c r="R8" s="35">
        <f t="shared" si="3"/>
        <v>15.067</v>
      </c>
      <c r="S8" s="92">
        <f t="shared" si="5"/>
        <v>100</v>
      </c>
    </row>
    <row r="9" spans="1:19" ht="26.25" customHeight="1">
      <c r="A9" s="17" t="s">
        <v>89</v>
      </c>
      <c r="B9" s="18" t="s">
        <v>28</v>
      </c>
      <c r="C9" s="47">
        <f t="shared" si="4"/>
        <v>39</v>
      </c>
      <c r="D9" s="42">
        <v>0</v>
      </c>
      <c r="E9" s="42">
        <v>0</v>
      </c>
      <c r="F9" s="42">
        <v>26</v>
      </c>
      <c r="G9" s="33">
        <f t="shared" si="0"/>
        <v>0</v>
      </c>
      <c r="H9" s="34">
        <v>78.487</v>
      </c>
      <c r="I9" s="34">
        <v>0</v>
      </c>
      <c r="J9" s="34">
        <v>35</v>
      </c>
      <c r="K9" s="34">
        <f t="shared" si="1"/>
        <v>0</v>
      </c>
      <c r="L9" s="41">
        <v>1</v>
      </c>
      <c r="M9" s="41">
        <v>20</v>
      </c>
      <c r="N9" s="41">
        <f t="shared" si="2"/>
        <v>20</v>
      </c>
      <c r="O9" s="35">
        <v>0</v>
      </c>
      <c r="P9" s="35">
        <v>1</v>
      </c>
      <c r="Q9" s="35">
        <v>19</v>
      </c>
      <c r="R9" s="35">
        <f t="shared" si="3"/>
        <v>19</v>
      </c>
      <c r="S9" s="92">
        <f t="shared" si="5"/>
        <v>100</v>
      </c>
    </row>
    <row r="10" spans="1:19" ht="25.5" customHeight="1">
      <c r="A10" s="17" t="s">
        <v>29</v>
      </c>
      <c r="B10" s="18" t="s">
        <v>53</v>
      </c>
      <c r="C10" s="47">
        <f t="shared" si="4"/>
        <v>65.672</v>
      </c>
      <c r="D10" s="42">
        <v>75</v>
      </c>
      <c r="E10" s="42">
        <v>0.75</v>
      </c>
      <c r="F10" s="42">
        <v>26</v>
      </c>
      <c r="G10" s="33">
        <f t="shared" si="0"/>
        <v>19.5</v>
      </c>
      <c r="H10" s="34">
        <v>95.694</v>
      </c>
      <c r="I10" s="34">
        <v>1</v>
      </c>
      <c r="J10" s="34">
        <v>35</v>
      </c>
      <c r="K10" s="34">
        <f t="shared" si="1"/>
        <v>35</v>
      </c>
      <c r="L10" s="41">
        <v>0</v>
      </c>
      <c r="M10" s="41">
        <v>20</v>
      </c>
      <c r="N10" s="41">
        <f t="shared" si="2"/>
        <v>0</v>
      </c>
      <c r="O10" s="35">
        <v>0.149</v>
      </c>
      <c r="P10" s="35">
        <v>0.588</v>
      </c>
      <c r="Q10" s="35">
        <v>19</v>
      </c>
      <c r="R10" s="35">
        <f t="shared" si="3"/>
        <v>11.171999999999999</v>
      </c>
      <c r="S10" s="92">
        <f t="shared" si="5"/>
        <v>100</v>
      </c>
    </row>
    <row r="11" spans="1:19" ht="22.5" customHeight="1">
      <c r="A11" s="17" t="s">
        <v>30</v>
      </c>
      <c r="B11" s="18" t="s">
        <v>31</v>
      </c>
      <c r="C11" s="47">
        <f t="shared" si="4"/>
        <v>47.492999999999995</v>
      </c>
      <c r="D11" s="42">
        <v>0</v>
      </c>
      <c r="E11" s="42">
        <v>0</v>
      </c>
      <c r="F11" s="42">
        <v>26</v>
      </c>
      <c r="G11" s="33">
        <f t="shared" si="0"/>
        <v>0</v>
      </c>
      <c r="H11" s="34">
        <v>100</v>
      </c>
      <c r="I11" s="34">
        <v>1</v>
      </c>
      <c r="J11" s="34">
        <v>35</v>
      </c>
      <c r="K11" s="34">
        <f t="shared" si="1"/>
        <v>35</v>
      </c>
      <c r="L11" s="41">
        <v>0.333</v>
      </c>
      <c r="M11" s="41">
        <v>20</v>
      </c>
      <c r="N11" s="41">
        <f t="shared" si="2"/>
        <v>6.66</v>
      </c>
      <c r="O11" s="35">
        <v>0.331</v>
      </c>
      <c r="P11" s="35">
        <v>0.307</v>
      </c>
      <c r="Q11" s="35">
        <v>19</v>
      </c>
      <c r="R11" s="35">
        <f t="shared" si="3"/>
        <v>5.833</v>
      </c>
      <c r="S11" s="92">
        <f t="shared" si="5"/>
        <v>100</v>
      </c>
    </row>
    <row r="12" spans="1:19" ht="33" customHeight="1">
      <c r="A12" s="17" t="s">
        <v>32</v>
      </c>
      <c r="B12" s="18" t="s">
        <v>54</v>
      </c>
      <c r="C12" s="47">
        <f t="shared" si="4"/>
        <v>56.295</v>
      </c>
      <c r="D12" s="42">
        <v>0</v>
      </c>
      <c r="E12" s="42">
        <v>0</v>
      </c>
      <c r="F12" s="42">
        <v>26</v>
      </c>
      <c r="G12" s="33">
        <f t="shared" si="0"/>
        <v>0</v>
      </c>
      <c r="H12" s="34">
        <v>99.414</v>
      </c>
      <c r="I12" s="34">
        <v>1</v>
      </c>
      <c r="J12" s="34">
        <v>35</v>
      </c>
      <c r="K12" s="34">
        <f t="shared" si="1"/>
        <v>35</v>
      </c>
      <c r="L12" s="41">
        <v>0.167</v>
      </c>
      <c r="M12" s="41">
        <v>20</v>
      </c>
      <c r="N12" s="41">
        <f t="shared" si="2"/>
        <v>3.3400000000000003</v>
      </c>
      <c r="O12" s="35">
        <v>0.016</v>
      </c>
      <c r="P12" s="35">
        <v>0.945</v>
      </c>
      <c r="Q12" s="35">
        <v>19</v>
      </c>
      <c r="R12" s="35">
        <f t="shared" si="3"/>
        <v>17.955</v>
      </c>
      <c r="S12" s="92">
        <f t="shared" si="5"/>
        <v>100</v>
      </c>
    </row>
    <row r="13" spans="1:19" ht="26.25" customHeight="1">
      <c r="A13" s="17" t="s">
        <v>33</v>
      </c>
      <c r="B13" s="18" t="s">
        <v>34</v>
      </c>
      <c r="C13" s="47">
        <f t="shared" si="4"/>
        <v>61.327999999999996</v>
      </c>
      <c r="D13" s="42">
        <v>0</v>
      </c>
      <c r="E13" s="42">
        <v>0</v>
      </c>
      <c r="F13" s="42">
        <v>26</v>
      </c>
      <c r="G13" s="33">
        <f t="shared" si="0"/>
        <v>0</v>
      </c>
      <c r="H13" s="34">
        <v>100</v>
      </c>
      <c r="I13" s="34">
        <v>1</v>
      </c>
      <c r="J13" s="34">
        <v>35</v>
      </c>
      <c r="K13" s="34">
        <f t="shared" si="1"/>
        <v>35</v>
      </c>
      <c r="L13" s="41">
        <v>0.944</v>
      </c>
      <c r="M13" s="41">
        <v>20</v>
      </c>
      <c r="N13" s="41">
        <f t="shared" si="2"/>
        <v>18.88</v>
      </c>
      <c r="O13" s="35">
        <v>0.262</v>
      </c>
      <c r="P13" s="35">
        <v>0.392</v>
      </c>
      <c r="Q13" s="35">
        <v>19</v>
      </c>
      <c r="R13" s="35">
        <f t="shared" si="3"/>
        <v>7.448</v>
      </c>
      <c r="S13" s="92">
        <f t="shared" si="5"/>
        <v>100</v>
      </c>
    </row>
    <row r="14" spans="1:19" ht="30" customHeight="1">
      <c r="A14" s="17" t="s">
        <v>35</v>
      </c>
      <c r="B14" s="18" t="s">
        <v>36</v>
      </c>
      <c r="C14" s="47">
        <f t="shared" si="4"/>
        <v>76.82600000000001</v>
      </c>
      <c r="D14" s="42">
        <v>100</v>
      </c>
      <c r="E14" s="42">
        <v>1</v>
      </c>
      <c r="F14" s="42">
        <v>26</v>
      </c>
      <c r="G14" s="33">
        <f t="shared" si="0"/>
        <v>26</v>
      </c>
      <c r="H14" s="34">
        <v>100</v>
      </c>
      <c r="I14" s="34">
        <v>1</v>
      </c>
      <c r="J14" s="34">
        <v>35</v>
      </c>
      <c r="K14" s="34">
        <f t="shared" si="1"/>
        <v>35</v>
      </c>
      <c r="L14" s="41">
        <v>0.778</v>
      </c>
      <c r="M14" s="41">
        <v>20</v>
      </c>
      <c r="N14" s="41">
        <f t="shared" si="2"/>
        <v>15.56</v>
      </c>
      <c r="O14" s="35">
        <v>1.198</v>
      </c>
      <c r="P14" s="35">
        <v>0.014</v>
      </c>
      <c r="Q14" s="35">
        <v>19</v>
      </c>
      <c r="R14" s="35">
        <f t="shared" si="3"/>
        <v>0.266</v>
      </c>
      <c r="S14" s="92">
        <f t="shared" si="5"/>
        <v>100</v>
      </c>
    </row>
    <row r="15" spans="1:19" ht="25.5" customHeight="1">
      <c r="A15" s="17" t="s">
        <v>37</v>
      </c>
      <c r="B15" s="18" t="s">
        <v>38</v>
      </c>
      <c r="C15" s="47">
        <f>G15+N15+R15</f>
        <v>100</v>
      </c>
      <c r="D15" s="42">
        <v>100</v>
      </c>
      <c r="E15" s="42">
        <v>1</v>
      </c>
      <c r="F15" s="42">
        <v>40</v>
      </c>
      <c r="G15" s="33">
        <f t="shared" si="0"/>
        <v>40</v>
      </c>
      <c r="H15" s="34" t="s">
        <v>50</v>
      </c>
      <c r="I15" s="34" t="s">
        <v>50</v>
      </c>
      <c r="J15" s="34" t="s">
        <v>50</v>
      </c>
      <c r="K15" s="34" t="s">
        <v>50</v>
      </c>
      <c r="L15" s="41">
        <v>1</v>
      </c>
      <c r="M15" s="41">
        <v>30.77</v>
      </c>
      <c r="N15" s="41">
        <f t="shared" si="2"/>
        <v>30.77</v>
      </c>
      <c r="O15" s="35">
        <v>0</v>
      </c>
      <c r="P15" s="35">
        <v>1</v>
      </c>
      <c r="Q15" s="35">
        <v>29.23</v>
      </c>
      <c r="R15" s="35">
        <f t="shared" si="3"/>
        <v>29.23</v>
      </c>
      <c r="S15" s="92">
        <f>Q15+M15+F15</f>
        <v>100</v>
      </c>
    </row>
    <row r="16" spans="1:19" ht="32.25" customHeight="1">
      <c r="A16" s="17" t="s">
        <v>39</v>
      </c>
      <c r="B16" s="18" t="s">
        <v>40</v>
      </c>
      <c r="C16" s="47">
        <f>G16+K16+N16+R16</f>
        <v>100</v>
      </c>
      <c r="D16" s="42">
        <v>100</v>
      </c>
      <c r="E16" s="42">
        <v>1</v>
      </c>
      <c r="F16" s="42">
        <v>26</v>
      </c>
      <c r="G16" s="33">
        <f t="shared" si="0"/>
        <v>26</v>
      </c>
      <c r="H16" s="34">
        <v>100</v>
      </c>
      <c r="I16" s="34">
        <v>1</v>
      </c>
      <c r="J16" s="34">
        <v>35</v>
      </c>
      <c r="K16" s="34">
        <f t="shared" si="1"/>
        <v>35</v>
      </c>
      <c r="L16" s="41">
        <v>1</v>
      </c>
      <c r="M16" s="41">
        <v>20</v>
      </c>
      <c r="N16" s="41">
        <f t="shared" si="2"/>
        <v>20</v>
      </c>
      <c r="O16" s="35">
        <v>0</v>
      </c>
      <c r="P16" s="35">
        <v>1</v>
      </c>
      <c r="Q16" s="35">
        <v>19</v>
      </c>
      <c r="R16" s="35">
        <f t="shared" si="3"/>
        <v>19</v>
      </c>
      <c r="S16" s="92">
        <f t="shared" si="5"/>
        <v>100</v>
      </c>
    </row>
    <row r="17" spans="1:19" ht="36.75" customHeight="1">
      <c r="A17" s="17" t="s">
        <v>41</v>
      </c>
      <c r="B17" s="18" t="s">
        <v>42</v>
      </c>
      <c r="C17" s="47">
        <f>G17+K17+N17+R17</f>
        <v>87</v>
      </c>
      <c r="D17" s="42">
        <v>50</v>
      </c>
      <c r="E17" s="42">
        <v>0.5</v>
      </c>
      <c r="F17" s="42">
        <v>26</v>
      </c>
      <c r="G17" s="33">
        <f t="shared" si="0"/>
        <v>13</v>
      </c>
      <c r="H17" s="34">
        <v>100</v>
      </c>
      <c r="I17" s="34">
        <v>1</v>
      </c>
      <c r="J17" s="34">
        <v>35</v>
      </c>
      <c r="K17" s="34">
        <f t="shared" si="1"/>
        <v>35</v>
      </c>
      <c r="L17" s="41">
        <v>1</v>
      </c>
      <c r="M17" s="41">
        <v>20</v>
      </c>
      <c r="N17" s="41">
        <f t="shared" si="2"/>
        <v>20</v>
      </c>
      <c r="O17" s="35">
        <v>0</v>
      </c>
      <c r="P17" s="35">
        <v>1</v>
      </c>
      <c r="Q17" s="35">
        <v>19</v>
      </c>
      <c r="R17" s="35">
        <f t="shared" si="3"/>
        <v>19</v>
      </c>
      <c r="S17" s="92">
        <f t="shared" si="5"/>
        <v>100</v>
      </c>
    </row>
    <row r="18" spans="1:19" ht="27" customHeight="1">
      <c r="A18" s="17" t="s">
        <v>71</v>
      </c>
      <c r="B18" s="18" t="s">
        <v>43</v>
      </c>
      <c r="C18" s="47">
        <f>G18</f>
        <v>0</v>
      </c>
      <c r="D18" s="42">
        <v>0</v>
      </c>
      <c r="E18" s="42">
        <v>0</v>
      </c>
      <c r="F18" s="42">
        <v>100</v>
      </c>
      <c r="G18" s="33">
        <f t="shared" si="0"/>
        <v>0</v>
      </c>
      <c r="H18" s="34" t="s">
        <v>50</v>
      </c>
      <c r="I18" s="34" t="s">
        <v>50</v>
      </c>
      <c r="J18" s="34" t="s">
        <v>50</v>
      </c>
      <c r="K18" s="34" t="s">
        <v>50</v>
      </c>
      <c r="L18" s="34" t="s">
        <v>50</v>
      </c>
      <c r="M18" s="34" t="s">
        <v>50</v>
      </c>
      <c r="N18" s="34" t="s">
        <v>50</v>
      </c>
      <c r="O18" s="34" t="s">
        <v>50</v>
      </c>
      <c r="P18" s="34" t="s">
        <v>50</v>
      </c>
      <c r="Q18" s="34" t="s">
        <v>50</v>
      </c>
      <c r="R18" s="34" t="s">
        <v>50</v>
      </c>
      <c r="S18" s="92">
        <f>F18</f>
        <v>100</v>
      </c>
    </row>
    <row r="19" spans="1:18" s="66" customFormat="1" ht="25.5" customHeight="1">
      <c r="A19" s="64"/>
      <c r="B19" s="65"/>
      <c r="C19" s="57"/>
      <c r="D19" s="57"/>
      <c r="E19" s="57"/>
      <c r="F19" s="57"/>
      <c r="G19" s="57"/>
      <c r="H19" s="58"/>
      <c r="I19" s="58"/>
      <c r="J19" s="58"/>
      <c r="K19" s="58"/>
      <c r="L19" s="57"/>
      <c r="M19" s="57"/>
      <c r="N19" s="57"/>
      <c r="O19" s="57"/>
      <c r="P19" s="57"/>
      <c r="Q19" s="57"/>
      <c r="R19" s="57"/>
    </row>
    <row r="20" spans="1:18" s="66" customFormat="1" ht="21.75" customHeight="1">
      <c r="A20" s="64"/>
      <c r="B20" s="65"/>
      <c r="C20" s="57"/>
      <c r="D20" s="57"/>
      <c r="E20" s="57"/>
      <c r="F20" s="57"/>
      <c r="G20" s="57"/>
      <c r="H20" s="58"/>
      <c r="I20" s="58"/>
      <c r="J20" s="58"/>
      <c r="K20" s="58"/>
      <c r="L20" s="57"/>
      <c r="M20" s="57"/>
      <c r="N20" s="57"/>
      <c r="O20" s="57"/>
      <c r="P20" s="57"/>
      <c r="Q20" s="57"/>
      <c r="R20" s="57"/>
    </row>
    <row r="21" spans="1:18" s="66" customFormat="1" ht="21" customHeight="1">
      <c r="A21" s="64"/>
      <c r="B21" s="65"/>
      <c r="C21" s="57"/>
      <c r="D21" s="57"/>
      <c r="E21" s="57"/>
      <c r="F21" s="57"/>
      <c r="G21" s="57"/>
      <c r="H21" s="58"/>
      <c r="I21" s="58"/>
      <c r="J21" s="58"/>
      <c r="K21" s="58"/>
      <c r="L21" s="57"/>
      <c r="M21" s="57"/>
      <c r="N21" s="57"/>
      <c r="O21" s="57"/>
      <c r="P21" s="57"/>
      <c r="Q21" s="57"/>
      <c r="R21" s="57"/>
    </row>
    <row r="22" spans="1:18" s="66" customFormat="1" ht="24" customHeight="1">
      <c r="A22" s="64"/>
      <c r="B22" s="65"/>
      <c r="C22" s="57"/>
      <c r="D22" s="57"/>
      <c r="E22" s="57"/>
      <c r="F22" s="57"/>
      <c r="G22" s="57"/>
      <c r="H22" s="58"/>
      <c r="I22" s="58"/>
      <c r="J22" s="58"/>
      <c r="K22" s="58"/>
      <c r="L22" s="57"/>
      <c r="M22" s="57"/>
      <c r="N22" s="57"/>
      <c r="O22" s="57"/>
      <c r="P22" s="57"/>
      <c r="Q22" s="57"/>
      <c r="R22" s="57"/>
    </row>
    <row r="23" spans="1:18" s="66" customFormat="1" ht="20.25" customHeight="1">
      <c r="A23" s="64"/>
      <c r="B23" s="65"/>
      <c r="C23" s="57"/>
      <c r="D23" s="57"/>
      <c r="E23" s="57"/>
      <c r="F23" s="57"/>
      <c r="G23" s="57"/>
      <c r="H23" s="58"/>
      <c r="I23" s="58"/>
      <c r="J23" s="58"/>
      <c r="K23" s="58"/>
      <c r="L23" s="57"/>
      <c r="M23" s="57"/>
      <c r="N23" s="57"/>
      <c r="O23" s="57"/>
      <c r="P23" s="57"/>
      <c r="Q23" s="57"/>
      <c r="R23" s="57"/>
    </row>
    <row r="24" spans="1:18" s="66" customFormat="1" ht="15.75" customHeight="1">
      <c r="A24" s="64"/>
      <c r="B24" s="65"/>
      <c r="C24" s="57"/>
      <c r="D24" s="57"/>
      <c r="E24" s="57"/>
      <c r="F24" s="57"/>
      <c r="G24" s="57"/>
      <c r="H24" s="58"/>
      <c r="I24" s="58"/>
      <c r="J24" s="58"/>
      <c r="K24" s="58"/>
      <c r="L24" s="57"/>
      <c r="M24" s="57"/>
      <c r="N24" s="57"/>
      <c r="O24" s="57"/>
      <c r="P24" s="57"/>
      <c r="Q24" s="57"/>
      <c r="R24" s="57"/>
    </row>
    <row r="25" spans="1:18" s="66" customFormat="1" ht="22.5" customHeight="1">
      <c r="A25" s="64"/>
      <c r="B25" s="65"/>
      <c r="C25" s="57"/>
      <c r="D25" s="57"/>
      <c r="E25" s="57"/>
      <c r="F25" s="57"/>
      <c r="G25" s="57"/>
      <c r="H25" s="58"/>
      <c r="I25" s="58"/>
      <c r="J25" s="58"/>
      <c r="K25" s="58"/>
      <c r="L25" s="57"/>
      <c r="M25" s="57"/>
      <c r="N25" s="57"/>
      <c r="O25" s="57"/>
      <c r="P25" s="57"/>
      <c r="Q25" s="57"/>
      <c r="R25" s="57"/>
    </row>
    <row r="26" spans="1:18" s="66" customFormat="1" ht="32.25" customHeight="1">
      <c r="A26" s="64"/>
      <c r="B26" s="65"/>
      <c r="C26" s="57"/>
      <c r="D26" s="57"/>
      <c r="E26" s="57"/>
      <c r="F26" s="57"/>
      <c r="G26" s="57"/>
      <c r="H26" s="58"/>
      <c r="I26" s="58"/>
      <c r="J26" s="58"/>
      <c r="K26" s="58"/>
      <c r="L26" s="57"/>
      <c r="M26" s="57"/>
      <c r="N26" s="57"/>
      <c r="O26" s="57"/>
      <c r="P26" s="57"/>
      <c r="Q26" s="57"/>
      <c r="R26" s="57"/>
    </row>
    <row r="27" spans="1:18" s="66" customFormat="1" ht="21.75" customHeight="1">
      <c r="A27" s="64"/>
      <c r="B27" s="65"/>
      <c r="C27" s="57"/>
      <c r="D27" s="57"/>
      <c r="E27" s="57"/>
      <c r="F27" s="57"/>
      <c r="G27" s="57"/>
      <c r="H27" s="58"/>
      <c r="I27" s="58"/>
      <c r="J27" s="58"/>
      <c r="K27" s="58"/>
      <c r="L27" s="57"/>
      <c r="M27" s="57"/>
      <c r="N27" s="57"/>
      <c r="O27" s="57"/>
      <c r="P27" s="57"/>
      <c r="Q27" s="57"/>
      <c r="R27" s="57"/>
    </row>
    <row r="28" spans="1:18" s="66" customFormat="1" ht="15.75" customHeight="1">
      <c r="A28" s="64"/>
      <c r="B28" s="65"/>
      <c r="C28" s="57"/>
      <c r="D28" s="57"/>
      <c r="E28" s="57"/>
      <c r="F28" s="57"/>
      <c r="G28" s="57"/>
      <c r="H28" s="58"/>
      <c r="I28" s="58"/>
      <c r="J28" s="58"/>
      <c r="K28" s="58"/>
      <c r="L28" s="57"/>
      <c r="M28" s="57"/>
      <c r="N28" s="57"/>
      <c r="O28" s="57"/>
      <c r="P28" s="57"/>
      <c r="Q28" s="57"/>
      <c r="R28" s="57"/>
    </row>
    <row r="29" spans="1:18" s="66" customFormat="1" ht="17.25" customHeight="1">
      <c r="A29" s="64"/>
      <c r="B29" s="65"/>
      <c r="C29" s="57"/>
      <c r="D29" s="57"/>
      <c r="E29" s="57"/>
      <c r="F29" s="57"/>
      <c r="G29" s="57"/>
      <c r="H29" s="58"/>
      <c r="I29" s="58"/>
      <c r="J29" s="58"/>
      <c r="K29" s="58"/>
      <c r="L29" s="57"/>
      <c r="M29" s="57"/>
      <c r="N29" s="57"/>
      <c r="O29" s="57"/>
      <c r="P29" s="57"/>
      <c r="Q29" s="57"/>
      <c r="R29" s="57"/>
    </row>
    <row r="30" spans="1:18" s="66" customFormat="1" ht="22.5" customHeight="1">
      <c r="A30" s="64"/>
      <c r="B30" s="65"/>
      <c r="C30" s="57"/>
      <c r="D30" s="57"/>
      <c r="E30" s="57"/>
      <c r="F30" s="57"/>
      <c r="G30" s="57"/>
      <c r="H30" s="58"/>
      <c r="I30" s="58"/>
      <c r="J30" s="58"/>
      <c r="K30" s="58"/>
      <c r="L30" s="57"/>
      <c r="M30" s="57"/>
      <c r="N30" s="57"/>
      <c r="O30" s="57"/>
      <c r="P30" s="57"/>
      <c r="Q30" s="57"/>
      <c r="R30" s="57"/>
    </row>
    <row r="31" spans="1:18" s="66" customFormat="1" ht="22.5" customHeight="1">
      <c r="A31" s="64"/>
      <c r="B31" s="65"/>
      <c r="C31" s="57"/>
      <c r="D31" s="57"/>
      <c r="E31" s="57"/>
      <c r="F31" s="57"/>
      <c r="G31" s="57"/>
      <c r="H31" s="58"/>
      <c r="I31" s="58"/>
      <c r="J31" s="58"/>
      <c r="K31" s="58"/>
      <c r="L31" s="57"/>
      <c r="M31" s="57"/>
      <c r="N31" s="57"/>
      <c r="O31" s="57"/>
      <c r="P31" s="57"/>
      <c r="Q31" s="57"/>
      <c r="R31" s="57"/>
    </row>
    <row r="32" spans="1:18" s="66" customFormat="1" ht="21.75" customHeight="1">
      <c r="A32" s="64"/>
      <c r="B32" s="65"/>
      <c r="C32" s="57"/>
      <c r="D32" s="57"/>
      <c r="E32" s="57"/>
      <c r="F32" s="57"/>
      <c r="G32" s="57"/>
      <c r="H32" s="58"/>
      <c r="I32" s="58"/>
      <c r="J32" s="58"/>
      <c r="K32" s="58"/>
      <c r="L32" s="57"/>
      <c r="M32" s="57"/>
      <c r="N32" s="57"/>
      <c r="O32" s="57"/>
      <c r="P32" s="57"/>
      <c r="Q32" s="57"/>
      <c r="R32" s="57"/>
    </row>
    <row r="33" spans="1:18" s="66" customFormat="1" ht="21" customHeight="1">
      <c r="A33" s="64"/>
      <c r="B33" s="65"/>
      <c r="C33" s="57"/>
      <c r="D33" s="57"/>
      <c r="E33" s="57"/>
      <c r="F33" s="57"/>
      <c r="G33" s="57"/>
      <c r="H33" s="58"/>
      <c r="I33" s="58"/>
      <c r="J33" s="58"/>
      <c r="K33" s="58"/>
      <c r="L33" s="57"/>
      <c r="M33" s="57"/>
      <c r="N33" s="57"/>
      <c r="O33" s="57"/>
      <c r="P33" s="57"/>
      <c r="Q33" s="57"/>
      <c r="R33" s="57"/>
    </row>
    <row r="34" spans="1:18" s="66" customFormat="1" ht="20.25" customHeight="1">
      <c r="A34" s="64"/>
      <c r="B34" s="65"/>
      <c r="C34" s="57"/>
      <c r="D34" s="57"/>
      <c r="E34" s="57"/>
      <c r="F34" s="57"/>
      <c r="G34" s="57"/>
      <c r="H34" s="58"/>
      <c r="I34" s="58"/>
      <c r="J34" s="58"/>
      <c r="K34" s="58"/>
      <c r="L34" s="57"/>
      <c r="M34" s="57"/>
      <c r="N34" s="57"/>
      <c r="O34" s="57"/>
      <c r="P34" s="57"/>
      <c r="Q34" s="57"/>
      <c r="R34" s="57"/>
    </row>
    <row r="35" spans="1:18" s="66" customFormat="1" ht="22.5" customHeight="1">
      <c r="A35" s="64"/>
      <c r="B35" s="65"/>
      <c r="C35" s="57"/>
      <c r="D35" s="57"/>
      <c r="E35" s="57"/>
      <c r="F35" s="57"/>
      <c r="G35" s="57"/>
      <c r="H35" s="58"/>
      <c r="I35" s="58"/>
      <c r="J35" s="58"/>
      <c r="K35" s="58"/>
      <c r="L35" s="57"/>
      <c r="M35" s="57"/>
      <c r="N35" s="57"/>
      <c r="O35" s="57"/>
      <c r="P35" s="57"/>
      <c r="Q35" s="57"/>
      <c r="R35" s="57"/>
    </row>
    <row r="36" spans="1:18" s="66" customFormat="1" ht="25.5" customHeight="1">
      <c r="A36" s="64"/>
      <c r="B36" s="65"/>
      <c r="C36" s="57"/>
      <c r="D36" s="57"/>
      <c r="E36" s="57"/>
      <c r="F36" s="57"/>
      <c r="G36" s="57"/>
      <c r="H36" s="58"/>
      <c r="I36" s="58"/>
      <c r="J36" s="58"/>
      <c r="K36" s="58"/>
      <c r="L36" s="57"/>
      <c r="M36" s="57"/>
      <c r="N36" s="57"/>
      <c r="O36" s="57"/>
      <c r="P36" s="57"/>
      <c r="Q36" s="57"/>
      <c r="R36" s="57"/>
    </row>
    <row r="37" spans="1:18" s="66" customFormat="1" ht="32.25" customHeight="1">
      <c r="A37" s="64"/>
      <c r="B37" s="65"/>
      <c r="C37" s="57"/>
      <c r="D37" s="57"/>
      <c r="E37" s="57"/>
      <c r="F37" s="57"/>
      <c r="G37" s="57"/>
      <c r="H37" s="58"/>
      <c r="I37" s="58"/>
      <c r="J37" s="58"/>
      <c r="K37" s="58"/>
      <c r="L37" s="57"/>
      <c r="M37" s="57"/>
      <c r="N37" s="57"/>
      <c r="O37" s="57"/>
      <c r="P37" s="57"/>
      <c r="Q37" s="57"/>
      <c r="R37" s="57"/>
    </row>
    <row r="38" spans="1:18" s="66" customFormat="1" ht="30" customHeight="1">
      <c r="A38" s="64"/>
      <c r="B38" s="65"/>
      <c r="C38" s="57"/>
      <c r="D38" s="57"/>
      <c r="E38" s="57"/>
      <c r="F38" s="57"/>
      <c r="G38" s="57"/>
      <c r="H38" s="58"/>
      <c r="I38" s="58"/>
      <c r="J38" s="58"/>
      <c r="K38" s="58"/>
      <c r="L38" s="57"/>
      <c r="M38" s="57"/>
      <c r="N38" s="57"/>
      <c r="O38" s="57"/>
      <c r="P38" s="57"/>
      <c r="Q38" s="57"/>
      <c r="R38" s="57"/>
    </row>
    <row r="39" spans="1:18" s="66" customFormat="1" ht="25.5" customHeight="1">
      <c r="A39" s="64"/>
      <c r="B39" s="65"/>
      <c r="C39" s="57"/>
      <c r="D39" s="57"/>
      <c r="E39" s="57"/>
      <c r="F39" s="57"/>
      <c r="G39" s="57"/>
      <c r="H39" s="58"/>
      <c r="I39" s="58"/>
      <c r="J39" s="58"/>
      <c r="K39" s="58"/>
      <c r="L39" s="57"/>
      <c r="M39" s="57"/>
      <c r="N39" s="57"/>
      <c r="O39" s="57"/>
      <c r="P39" s="57"/>
      <c r="Q39" s="57"/>
      <c r="R39" s="57"/>
    </row>
    <row r="40" spans="1:18" s="66" customFormat="1" ht="25.5" customHeight="1">
      <c r="A40" s="64"/>
      <c r="B40" s="65"/>
      <c r="C40" s="57"/>
      <c r="D40" s="57"/>
      <c r="E40" s="57"/>
      <c r="F40" s="57"/>
      <c r="G40" s="57"/>
      <c r="H40" s="58"/>
      <c r="I40" s="58"/>
      <c r="J40" s="58"/>
      <c r="K40" s="58"/>
      <c r="L40" s="57"/>
      <c r="M40" s="57"/>
      <c r="N40" s="57"/>
      <c r="O40" s="57"/>
      <c r="P40" s="57"/>
      <c r="Q40" s="57"/>
      <c r="R40" s="57"/>
    </row>
    <row r="41" spans="1:18" s="66" customFormat="1" ht="27.75" customHeight="1">
      <c r="A41" s="67"/>
      <c r="B41" s="65"/>
      <c r="C41" s="57"/>
      <c r="D41" s="57"/>
      <c r="E41" s="57"/>
      <c r="F41" s="57"/>
      <c r="G41" s="57"/>
      <c r="H41" s="58"/>
      <c r="I41" s="58"/>
      <c r="J41" s="58"/>
      <c r="K41" s="58"/>
      <c r="L41" s="57"/>
      <c r="M41" s="57"/>
      <c r="N41" s="57"/>
      <c r="O41" s="57"/>
      <c r="P41" s="57"/>
      <c r="Q41" s="57"/>
      <c r="R41" s="57"/>
    </row>
  </sheetData>
  <sheetProtection/>
  <autoFilter ref="A4:L41"/>
  <mergeCells count="8">
    <mergeCell ref="O2:R2"/>
    <mergeCell ref="L2:N2"/>
    <mergeCell ref="A1:L1"/>
    <mergeCell ref="D2:G2"/>
    <mergeCell ref="H2:K2"/>
    <mergeCell ref="A2:A3"/>
    <mergeCell ref="B2:B3"/>
    <mergeCell ref="C2:C3"/>
  </mergeCells>
  <printOptions/>
  <pageMargins left="0.2362204724409449" right="0.2362204724409449" top="0.31496062992125984" bottom="0.7480314960629921" header="0.31496062992125984" footer="0.31496062992125984"/>
  <pageSetup horizontalDpi="600" verticalDpi="600" orientation="landscape" paperSize="9" scale="71" r:id="rId1"/>
  <rowBreaks count="1" manualBreakCount="1">
    <brk id="18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N43"/>
  <sheetViews>
    <sheetView view="pageBreakPreview" zoomScaleSheetLayoutView="10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3" sqref="A13"/>
    </sheetView>
  </sheetViews>
  <sheetFormatPr defaultColWidth="9.140625" defaultRowHeight="15"/>
  <cols>
    <col min="1" max="1" width="6.00390625" style="0" customWidth="1"/>
    <col min="2" max="2" width="28.00390625" style="4" customWidth="1"/>
    <col min="3" max="3" width="10.140625" style="37" customWidth="1"/>
    <col min="4" max="4" width="8.7109375" style="0" customWidth="1"/>
    <col min="5" max="5" width="8.140625" style="0" customWidth="1"/>
    <col min="6" max="6" width="7.00390625" style="0" customWidth="1"/>
    <col min="7" max="7" width="10.00390625" style="0" customWidth="1"/>
    <col min="8" max="8" width="7.7109375" style="98" customWidth="1"/>
    <col min="9" max="9" width="7.421875" style="98" customWidth="1"/>
    <col min="10" max="10" width="8.00390625" style="98" customWidth="1"/>
    <col min="11" max="11" width="9.140625" style="98" customWidth="1"/>
    <col min="12" max="12" width="7.421875" style="0" customWidth="1"/>
    <col min="13" max="13" width="7.7109375" style="0" customWidth="1"/>
    <col min="14" max="14" width="8.28125" style="0" customWidth="1"/>
    <col min="15" max="15" width="8.57421875" style="0" customWidth="1"/>
    <col min="16" max="16" width="8.00390625" style="0" customWidth="1"/>
    <col min="17" max="17" width="7.00390625" style="0" customWidth="1"/>
    <col min="18" max="18" width="8.57421875" style="0" customWidth="1"/>
    <col min="19" max="19" width="9.57421875" style="0" customWidth="1"/>
    <col min="20" max="20" width="8.57421875" style="0" customWidth="1"/>
    <col min="21" max="21" width="9.00390625" style="0" customWidth="1"/>
    <col min="22" max="22" width="9.140625" style="0" customWidth="1"/>
    <col min="23" max="23" width="6.28125" style="0" customWidth="1"/>
    <col min="24" max="25" width="6.7109375" style="0" customWidth="1"/>
    <col min="26" max="26" width="6.28125" style="0" customWidth="1"/>
    <col min="27" max="28" width="6.421875" style="0" customWidth="1"/>
    <col min="29" max="29" width="9.421875" style="0" customWidth="1"/>
    <col min="30" max="30" width="7.00390625" style="0" customWidth="1"/>
    <col min="31" max="31" width="7.421875" style="0" customWidth="1"/>
    <col min="40" max="40" width="12.28125" style="0" customWidth="1"/>
  </cols>
  <sheetData>
    <row r="1" spans="1:39" s="7" customFormat="1" ht="19.5" customHeight="1">
      <c r="A1" s="123" t="s">
        <v>19</v>
      </c>
      <c r="B1" s="123"/>
      <c r="C1" s="128"/>
      <c r="D1" s="128"/>
      <c r="E1" s="128"/>
      <c r="F1" s="128"/>
      <c r="G1" s="128"/>
      <c r="H1" s="128"/>
      <c r="I1" s="128"/>
      <c r="J1" s="93"/>
      <c r="K1" s="93"/>
      <c r="AK1" s="72"/>
      <c r="AL1" s="72"/>
      <c r="AM1" s="73"/>
    </row>
    <row r="2" spans="1:39" s="7" customFormat="1" ht="81.75" customHeight="1">
      <c r="A2" s="125" t="s">
        <v>3</v>
      </c>
      <c r="B2" s="125" t="s">
        <v>6</v>
      </c>
      <c r="C2" s="126" t="s">
        <v>20</v>
      </c>
      <c r="D2" s="133" t="s">
        <v>72</v>
      </c>
      <c r="E2" s="133"/>
      <c r="F2" s="133"/>
      <c r="G2" s="133"/>
      <c r="H2" s="131" t="s">
        <v>73</v>
      </c>
      <c r="I2" s="131"/>
      <c r="J2" s="131"/>
      <c r="K2" s="132"/>
      <c r="L2" s="134" t="s">
        <v>74</v>
      </c>
      <c r="M2" s="135"/>
      <c r="N2" s="135"/>
      <c r="O2" s="136"/>
      <c r="P2" s="134" t="s">
        <v>75</v>
      </c>
      <c r="Q2" s="135"/>
      <c r="R2" s="135"/>
      <c r="S2" s="136"/>
      <c r="T2" s="134" t="s">
        <v>76</v>
      </c>
      <c r="U2" s="135"/>
      <c r="V2" s="136"/>
      <c r="W2" s="134" t="s">
        <v>77</v>
      </c>
      <c r="X2" s="135"/>
      <c r="Y2" s="136"/>
      <c r="Z2" s="134" t="s">
        <v>78</v>
      </c>
      <c r="AA2" s="135"/>
      <c r="AB2" s="136"/>
      <c r="AC2" s="133" t="s">
        <v>79</v>
      </c>
      <c r="AD2" s="133"/>
      <c r="AE2" s="133"/>
      <c r="AF2" s="134"/>
      <c r="AG2" s="134" t="s">
        <v>81</v>
      </c>
      <c r="AH2" s="135"/>
      <c r="AI2" s="135"/>
      <c r="AJ2" s="136"/>
      <c r="AK2" s="130" t="s">
        <v>80</v>
      </c>
      <c r="AL2" s="131"/>
      <c r="AM2" s="132"/>
    </row>
    <row r="3" spans="1:39" s="11" customFormat="1" ht="28.5" customHeight="1">
      <c r="A3" s="129"/>
      <c r="B3" s="129"/>
      <c r="C3" s="127"/>
      <c r="D3" s="8" t="s">
        <v>14</v>
      </c>
      <c r="E3" s="9" t="s">
        <v>5</v>
      </c>
      <c r="F3" s="9" t="s">
        <v>44</v>
      </c>
      <c r="G3" s="9" t="s">
        <v>45</v>
      </c>
      <c r="H3" s="94" t="s">
        <v>14</v>
      </c>
      <c r="I3" s="94" t="s">
        <v>5</v>
      </c>
      <c r="J3" s="94" t="s">
        <v>44</v>
      </c>
      <c r="K3" s="94" t="s">
        <v>45</v>
      </c>
      <c r="L3" s="8" t="s">
        <v>14</v>
      </c>
      <c r="M3" s="9" t="s">
        <v>5</v>
      </c>
      <c r="N3" s="9" t="s">
        <v>44</v>
      </c>
      <c r="O3" s="9" t="s">
        <v>45</v>
      </c>
      <c r="P3" s="8" t="s">
        <v>14</v>
      </c>
      <c r="Q3" s="9" t="s">
        <v>5</v>
      </c>
      <c r="R3" s="9" t="s">
        <v>44</v>
      </c>
      <c r="S3" s="9" t="s">
        <v>45</v>
      </c>
      <c r="T3" s="9" t="s">
        <v>5</v>
      </c>
      <c r="U3" s="9" t="s">
        <v>44</v>
      </c>
      <c r="V3" s="9" t="s">
        <v>45</v>
      </c>
      <c r="W3" s="9" t="s">
        <v>5</v>
      </c>
      <c r="X3" s="9" t="s">
        <v>44</v>
      </c>
      <c r="Y3" s="9" t="s">
        <v>45</v>
      </c>
      <c r="Z3" s="9" t="s">
        <v>5</v>
      </c>
      <c r="AA3" s="9" t="s">
        <v>44</v>
      </c>
      <c r="AB3" s="9" t="s">
        <v>45</v>
      </c>
      <c r="AC3" s="8" t="s">
        <v>14</v>
      </c>
      <c r="AD3" s="9" t="s">
        <v>5</v>
      </c>
      <c r="AE3" s="9" t="s">
        <v>44</v>
      </c>
      <c r="AF3" s="60" t="s">
        <v>45</v>
      </c>
      <c r="AG3" s="8" t="s">
        <v>14</v>
      </c>
      <c r="AH3" s="9" t="s">
        <v>5</v>
      </c>
      <c r="AI3" s="9" t="s">
        <v>44</v>
      </c>
      <c r="AJ3" s="60" t="s">
        <v>45</v>
      </c>
      <c r="AK3" s="94" t="s">
        <v>5</v>
      </c>
      <c r="AL3" s="94" t="s">
        <v>44</v>
      </c>
      <c r="AM3" s="94" t="s">
        <v>45</v>
      </c>
    </row>
    <row r="4" spans="1:39" s="6" customFormat="1" ht="11.25" customHeight="1">
      <c r="A4" s="53"/>
      <c r="B4" s="53"/>
      <c r="C4" s="36"/>
      <c r="H4" s="95"/>
      <c r="I4" s="95"/>
      <c r="J4" s="95"/>
      <c r="K4" s="95"/>
      <c r="AG4" s="79"/>
      <c r="AH4" s="79"/>
      <c r="AI4" s="79"/>
      <c r="AJ4" s="79"/>
      <c r="AK4" s="107"/>
      <c r="AL4" s="107"/>
      <c r="AM4" s="107"/>
    </row>
    <row r="5" spans="1:40" ht="23.25" customHeight="1">
      <c r="A5" s="17" t="s">
        <v>22</v>
      </c>
      <c r="B5" s="18" t="s">
        <v>23</v>
      </c>
      <c r="C5" s="39">
        <f>G5+K5+O5+S5+V5+Y5+AB5+AF5+AJ5+AM5</f>
        <v>50.592</v>
      </c>
      <c r="D5" s="35">
        <v>35.347</v>
      </c>
      <c r="E5" s="35">
        <v>1</v>
      </c>
      <c r="F5" s="35">
        <v>18</v>
      </c>
      <c r="G5" s="35">
        <f aca="true" t="shared" si="0" ref="G5:G17">E5*F5</f>
        <v>18</v>
      </c>
      <c r="H5" s="96">
        <v>92.6</v>
      </c>
      <c r="I5" s="96">
        <v>0.872</v>
      </c>
      <c r="J5" s="96">
        <v>11</v>
      </c>
      <c r="K5" s="96">
        <f aca="true" t="shared" si="1" ref="K5:K17">I5*J5</f>
        <v>9.592</v>
      </c>
      <c r="L5" s="35">
        <v>2.9</v>
      </c>
      <c r="M5" s="35">
        <v>0</v>
      </c>
      <c r="N5" s="35">
        <v>7</v>
      </c>
      <c r="O5" s="35">
        <f aca="true" t="shared" si="2" ref="O5:O18">M5*N5</f>
        <v>0</v>
      </c>
      <c r="P5" s="35">
        <v>60</v>
      </c>
      <c r="Q5" s="35">
        <v>0</v>
      </c>
      <c r="R5" s="35">
        <v>7</v>
      </c>
      <c r="S5" s="35">
        <f aca="true" t="shared" si="3" ref="S5:S18">Q5*R5</f>
        <v>0</v>
      </c>
      <c r="T5" s="96">
        <v>1</v>
      </c>
      <c r="U5" s="96">
        <v>6</v>
      </c>
      <c r="V5" s="96">
        <f aca="true" t="shared" si="4" ref="V5:V18">T5*U5</f>
        <v>6</v>
      </c>
      <c r="W5" s="35">
        <v>0</v>
      </c>
      <c r="X5" s="35">
        <v>7</v>
      </c>
      <c r="Y5" s="35">
        <f aca="true" t="shared" si="5" ref="Y5:Y16">W5*X5</f>
        <v>0</v>
      </c>
      <c r="Z5" s="35">
        <v>1</v>
      </c>
      <c r="AA5" s="35">
        <v>6</v>
      </c>
      <c r="AB5" s="35">
        <f aca="true" t="shared" si="6" ref="AB5:AB18">Z5*AA5</f>
        <v>6</v>
      </c>
      <c r="AC5" s="35">
        <v>41.57</v>
      </c>
      <c r="AD5" s="35">
        <v>1</v>
      </c>
      <c r="AE5" s="70">
        <v>11</v>
      </c>
      <c r="AF5" s="71">
        <f aca="true" t="shared" si="7" ref="AF5:AF18">AD5*AE5</f>
        <v>11</v>
      </c>
      <c r="AG5" s="71">
        <v>73.287</v>
      </c>
      <c r="AH5" s="71">
        <v>0</v>
      </c>
      <c r="AI5" s="71">
        <v>16</v>
      </c>
      <c r="AJ5" s="71">
        <f>AH5*AI5</f>
        <v>0</v>
      </c>
      <c r="AK5" s="108">
        <v>0</v>
      </c>
      <c r="AL5" s="108">
        <v>11</v>
      </c>
      <c r="AM5" s="109">
        <f aca="true" t="shared" si="8" ref="AM5:AM16">AK5*AL5</f>
        <v>0</v>
      </c>
      <c r="AN5" s="92">
        <f>AL5+AI5+AE5+AA5+X5+U5+R5+N5+J5+F5</f>
        <v>100</v>
      </c>
    </row>
    <row r="6" spans="1:40" ht="34.5" customHeight="1">
      <c r="A6" s="17" t="s">
        <v>86</v>
      </c>
      <c r="B6" s="18" t="s">
        <v>25</v>
      </c>
      <c r="C6" s="39">
        <f aca="true" t="shared" si="9" ref="C6:C11">G6+K6+O6+S6+V6+Y6+AB6+AF6+AJ6</f>
        <v>64.52541</v>
      </c>
      <c r="D6" s="35">
        <v>38.481</v>
      </c>
      <c r="E6" s="35">
        <v>1</v>
      </c>
      <c r="F6" s="35">
        <v>20.225</v>
      </c>
      <c r="G6" s="35">
        <f t="shared" si="0"/>
        <v>20.225</v>
      </c>
      <c r="H6" s="96">
        <v>92.9</v>
      </c>
      <c r="I6" s="96">
        <v>0.876</v>
      </c>
      <c r="J6" s="96">
        <v>12.36</v>
      </c>
      <c r="K6" s="96">
        <f t="shared" si="1"/>
        <v>10.827359999999999</v>
      </c>
      <c r="L6" s="35">
        <v>0.7</v>
      </c>
      <c r="M6" s="35">
        <v>0.97</v>
      </c>
      <c r="N6" s="35">
        <v>7.865</v>
      </c>
      <c r="O6" s="35">
        <f t="shared" si="2"/>
        <v>7.62905</v>
      </c>
      <c r="P6" s="35">
        <v>29</v>
      </c>
      <c r="Q6" s="35">
        <v>0</v>
      </c>
      <c r="R6" s="35">
        <v>7.865</v>
      </c>
      <c r="S6" s="35">
        <f t="shared" si="3"/>
        <v>0</v>
      </c>
      <c r="T6" s="96">
        <v>1</v>
      </c>
      <c r="U6" s="96">
        <v>6.742</v>
      </c>
      <c r="V6" s="96">
        <f t="shared" si="4"/>
        <v>6.742</v>
      </c>
      <c r="W6" s="35">
        <v>0</v>
      </c>
      <c r="X6" s="35">
        <v>7.865</v>
      </c>
      <c r="Y6" s="35">
        <f t="shared" si="5"/>
        <v>0</v>
      </c>
      <c r="Z6" s="35">
        <v>1</v>
      </c>
      <c r="AA6" s="35">
        <v>6.742</v>
      </c>
      <c r="AB6" s="35">
        <f t="shared" si="6"/>
        <v>6.742</v>
      </c>
      <c r="AC6" s="35">
        <v>16.05</v>
      </c>
      <c r="AD6" s="35">
        <v>1</v>
      </c>
      <c r="AE6" s="70">
        <v>12.36</v>
      </c>
      <c r="AF6" s="71">
        <f t="shared" si="7"/>
        <v>12.36</v>
      </c>
      <c r="AG6" s="71">
        <v>91.82</v>
      </c>
      <c r="AH6" s="71">
        <v>0</v>
      </c>
      <c r="AI6" s="71">
        <v>17.978</v>
      </c>
      <c r="AJ6" s="71">
        <f aca="true" t="shared" si="10" ref="AJ6:AJ18">AH6*AI6</f>
        <v>0</v>
      </c>
      <c r="AK6" s="112" t="s">
        <v>49</v>
      </c>
      <c r="AL6" s="112" t="s">
        <v>49</v>
      </c>
      <c r="AM6" s="112" t="s">
        <v>49</v>
      </c>
      <c r="AN6" s="92">
        <f aca="true" t="shared" si="11" ref="AN6:AN11">F6+J6+N6+R6+U6+X6+AA6+AE6+AI6</f>
        <v>100.00200000000001</v>
      </c>
    </row>
    <row r="7" spans="1:40" ht="37.5" customHeight="1">
      <c r="A7" s="17" t="s">
        <v>87</v>
      </c>
      <c r="B7" s="18" t="s">
        <v>26</v>
      </c>
      <c r="C7" s="39">
        <f t="shared" si="9"/>
        <v>64.2546</v>
      </c>
      <c r="D7" s="35">
        <v>35.582</v>
      </c>
      <c r="E7" s="35">
        <v>1</v>
      </c>
      <c r="F7" s="35">
        <v>20.225</v>
      </c>
      <c r="G7" s="35">
        <f t="shared" si="0"/>
        <v>20.225</v>
      </c>
      <c r="H7" s="96">
        <v>90.4</v>
      </c>
      <c r="I7" s="96">
        <v>0.835</v>
      </c>
      <c r="J7" s="96">
        <v>12.36</v>
      </c>
      <c r="K7" s="96">
        <f t="shared" si="1"/>
        <v>10.320599999999999</v>
      </c>
      <c r="L7" s="35">
        <v>0</v>
      </c>
      <c r="M7" s="35">
        <v>1</v>
      </c>
      <c r="N7" s="35">
        <v>7.865</v>
      </c>
      <c r="O7" s="35">
        <f t="shared" si="2"/>
        <v>7.865</v>
      </c>
      <c r="P7" s="35">
        <v>55</v>
      </c>
      <c r="Q7" s="35">
        <v>0</v>
      </c>
      <c r="R7" s="35">
        <v>7.865</v>
      </c>
      <c r="S7" s="35">
        <f t="shared" si="3"/>
        <v>0</v>
      </c>
      <c r="T7" s="96">
        <v>1</v>
      </c>
      <c r="U7" s="96">
        <v>6.742</v>
      </c>
      <c r="V7" s="96">
        <f t="shared" si="4"/>
        <v>6.742</v>
      </c>
      <c r="W7" s="35">
        <v>0</v>
      </c>
      <c r="X7" s="35">
        <v>7.865</v>
      </c>
      <c r="Y7" s="35">
        <f t="shared" si="5"/>
        <v>0</v>
      </c>
      <c r="Z7" s="35">
        <v>1</v>
      </c>
      <c r="AA7" s="35">
        <v>6.742</v>
      </c>
      <c r="AB7" s="35">
        <f t="shared" si="6"/>
        <v>6.742</v>
      </c>
      <c r="AC7" s="35">
        <v>0</v>
      </c>
      <c r="AD7" s="35">
        <v>1</v>
      </c>
      <c r="AE7" s="70">
        <v>12.36</v>
      </c>
      <c r="AF7" s="71">
        <f t="shared" si="7"/>
        <v>12.36</v>
      </c>
      <c r="AG7" s="71">
        <v>78.609</v>
      </c>
      <c r="AH7" s="71">
        <v>0</v>
      </c>
      <c r="AI7" s="71">
        <v>17.978</v>
      </c>
      <c r="AJ7" s="71">
        <f t="shared" si="10"/>
        <v>0</v>
      </c>
      <c r="AK7" s="112" t="s">
        <v>49</v>
      </c>
      <c r="AL7" s="112" t="s">
        <v>49</v>
      </c>
      <c r="AM7" s="112" t="s">
        <v>49</v>
      </c>
      <c r="AN7" s="92">
        <f t="shared" si="11"/>
        <v>100.00200000000001</v>
      </c>
    </row>
    <row r="8" spans="1:40" ht="34.5" customHeight="1">
      <c r="A8" s="17" t="s">
        <v>88</v>
      </c>
      <c r="B8" s="18" t="s">
        <v>27</v>
      </c>
      <c r="C8" s="39">
        <f t="shared" si="9"/>
        <v>57.135059999999996</v>
      </c>
      <c r="D8" s="35">
        <v>36.531</v>
      </c>
      <c r="E8" s="35">
        <v>1</v>
      </c>
      <c r="F8" s="35">
        <v>20.225</v>
      </c>
      <c r="G8" s="35">
        <f t="shared" si="0"/>
        <v>20.225</v>
      </c>
      <c r="H8" s="96">
        <v>88.7</v>
      </c>
      <c r="I8" s="96">
        <v>0.807</v>
      </c>
      <c r="J8" s="96">
        <v>12.36</v>
      </c>
      <c r="K8" s="96">
        <f t="shared" si="1"/>
        <v>9.97452</v>
      </c>
      <c r="L8" s="35">
        <v>0.1</v>
      </c>
      <c r="M8" s="35">
        <v>0.996</v>
      </c>
      <c r="N8" s="35">
        <v>7.865</v>
      </c>
      <c r="O8" s="35">
        <f t="shared" si="2"/>
        <v>7.83354</v>
      </c>
      <c r="P8" s="35">
        <v>18</v>
      </c>
      <c r="Q8" s="35">
        <v>0</v>
      </c>
      <c r="R8" s="35">
        <v>7.865</v>
      </c>
      <c r="S8" s="35">
        <f t="shared" si="3"/>
        <v>0</v>
      </c>
      <c r="T8" s="96">
        <v>0</v>
      </c>
      <c r="U8" s="96">
        <v>6.742</v>
      </c>
      <c r="V8" s="96">
        <f t="shared" si="4"/>
        <v>0</v>
      </c>
      <c r="W8" s="35">
        <v>0</v>
      </c>
      <c r="X8" s="35">
        <v>7.865</v>
      </c>
      <c r="Y8" s="35">
        <f t="shared" si="5"/>
        <v>0</v>
      </c>
      <c r="Z8" s="35">
        <v>1</v>
      </c>
      <c r="AA8" s="35">
        <v>6.742</v>
      </c>
      <c r="AB8" s="35">
        <f t="shared" si="6"/>
        <v>6.742</v>
      </c>
      <c r="AC8" s="35">
        <v>0.5</v>
      </c>
      <c r="AD8" s="35">
        <v>1</v>
      </c>
      <c r="AE8" s="70">
        <v>12.36</v>
      </c>
      <c r="AF8" s="71">
        <f t="shared" si="7"/>
        <v>12.36</v>
      </c>
      <c r="AG8" s="71">
        <v>68.775</v>
      </c>
      <c r="AH8" s="71">
        <v>0</v>
      </c>
      <c r="AI8" s="71">
        <v>17.978</v>
      </c>
      <c r="AJ8" s="71">
        <f t="shared" si="10"/>
        <v>0</v>
      </c>
      <c r="AK8" s="112" t="s">
        <v>49</v>
      </c>
      <c r="AL8" s="112" t="s">
        <v>49</v>
      </c>
      <c r="AM8" s="112" t="s">
        <v>49</v>
      </c>
      <c r="AN8" s="92">
        <f t="shared" si="11"/>
        <v>100.00200000000001</v>
      </c>
    </row>
    <row r="9" spans="1:40" ht="35.25" customHeight="1">
      <c r="A9" s="17" t="s">
        <v>89</v>
      </c>
      <c r="B9" s="18" t="s">
        <v>28</v>
      </c>
      <c r="C9" s="39">
        <f t="shared" si="9"/>
        <v>64.48944</v>
      </c>
      <c r="D9" s="35">
        <v>39.766</v>
      </c>
      <c r="E9" s="35">
        <v>1</v>
      </c>
      <c r="F9" s="35">
        <v>20.225</v>
      </c>
      <c r="G9" s="35">
        <f t="shared" si="0"/>
        <v>20.225</v>
      </c>
      <c r="H9" s="96">
        <v>91.6</v>
      </c>
      <c r="I9" s="96">
        <v>0.854</v>
      </c>
      <c r="J9" s="96">
        <v>12.36</v>
      </c>
      <c r="K9" s="96">
        <f t="shared" si="1"/>
        <v>10.555439999999999</v>
      </c>
      <c r="L9" s="35">
        <v>0</v>
      </c>
      <c r="M9" s="35">
        <v>1</v>
      </c>
      <c r="N9" s="35">
        <v>7.865</v>
      </c>
      <c r="O9" s="35">
        <f t="shared" si="2"/>
        <v>7.865</v>
      </c>
      <c r="P9" s="35">
        <v>44</v>
      </c>
      <c r="Q9" s="35">
        <v>0</v>
      </c>
      <c r="R9" s="35">
        <v>7.865</v>
      </c>
      <c r="S9" s="35">
        <f t="shared" si="3"/>
        <v>0</v>
      </c>
      <c r="T9" s="96">
        <v>1</v>
      </c>
      <c r="U9" s="96">
        <v>6.742</v>
      </c>
      <c r="V9" s="96">
        <f t="shared" si="4"/>
        <v>6.742</v>
      </c>
      <c r="W9" s="35">
        <v>0</v>
      </c>
      <c r="X9" s="35">
        <v>7.865</v>
      </c>
      <c r="Y9" s="35">
        <f t="shared" si="5"/>
        <v>0</v>
      </c>
      <c r="Z9" s="35">
        <v>1</v>
      </c>
      <c r="AA9" s="35">
        <v>6.742</v>
      </c>
      <c r="AB9" s="35">
        <f t="shared" si="6"/>
        <v>6.742</v>
      </c>
      <c r="AC9" s="35">
        <v>0.2</v>
      </c>
      <c r="AD9" s="35">
        <v>1</v>
      </c>
      <c r="AE9" s="70">
        <v>12.36</v>
      </c>
      <c r="AF9" s="71">
        <f t="shared" si="7"/>
        <v>12.36</v>
      </c>
      <c r="AG9" s="71">
        <v>85.346</v>
      </c>
      <c r="AH9" s="71">
        <v>0</v>
      </c>
      <c r="AI9" s="71">
        <v>17.978</v>
      </c>
      <c r="AJ9" s="71">
        <f t="shared" si="10"/>
        <v>0</v>
      </c>
      <c r="AK9" s="112" t="s">
        <v>49</v>
      </c>
      <c r="AL9" s="112" t="s">
        <v>49</v>
      </c>
      <c r="AM9" s="112" t="s">
        <v>49</v>
      </c>
      <c r="AN9" s="92">
        <f t="shared" si="11"/>
        <v>100.00200000000001</v>
      </c>
    </row>
    <row r="10" spans="1:40" ht="32.25" customHeight="1">
      <c r="A10" s="17" t="s">
        <v>29</v>
      </c>
      <c r="B10" s="18" t="s">
        <v>53</v>
      </c>
      <c r="C10" s="39">
        <f t="shared" si="9"/>
        <v>46.26424</v>
      </c>
      <c r="D10" s="35">
        <v>32.489</v>
      </c>
      <c r="E10" s="35">
        <v>1</v>
      </c>
      <c r="F10" s="35">
        <v>20.225</v>
      </c>
      <c r="G10" s="35">
        <f t="shared" si="0"/>
        <v>20.225</v>
      </c>
      <c r="H10" s="96">
        <v>90.3</v>
      </c>
      <c r="I10" s="96">
        <v>0.834</v>
      </c>
      <c r="J10" s="96">
        <v>12.36</v>
      </c>
      <c r="K10" s="96">
        <f t="shared" si="1"/>
        <v>10.30824</v>
      </c>
      <c r="L10" s="35">
        <v>16.1</v>
      </c>
      <c r="M10" s="35">
        <v>0</v>
      </c>
      <c r="N10" s="35">
        <v>7.865</v>
      </c>
      <c r="O10" s="35">
        <f t="shared" si="2"/>
        <v>0</v>
      </c>
      <c r="P10" s="35">
        <v>33</v>
      </c>
      <c r="Q10" s="35">
        <v>0</v>
      </c>
      <c r="R10" s="35">
        <v>7.865</v>
      </c>
      <c r="S10" s="35">
        <f t="shared" si="3"/>
        <v>0</v>
      </c>
      <c r="T10" s="96">
        <v>0.5</v>
      </c>
      <c r="U10" s="96">
        <v>6.742</v>
      </c>
      <c r="V10" s="96">
        <f t="shared" si="4"/>
        <v>3.371</v>
      </c>
      <c r="W10" s="35">
        <v>0</v>
      </c>
      <c r="X10" s="35">
        <v>7.865</v>
      </c>
      <c r="Y10" s="35">
        <f t="shared" si="5"/>
        <v>0</v>
      </c>
      <c r="Z10" s="35">
        <v>0</v>
      </c>
      <c r="AA10" s="35">
        <v>6.742</v>
      </c>
      <c r="AB10" s="35">
        <f t="shared" si="6"/>
        <v>0</v>
      </c>
      <c r="AC10" s="35">
        <v>54.91</v>
      </c>
      <c r="AD10" s="35">
        <v>1</v>
      </c>
      <c r="AE10" s="70">
        <v>12.36</v>
      </c>
      <c r="AF10" s="71">
        <f t="shared" si="7"/>
        <v>12.36</v>
      </c>
      <c r="AG10" s="71">
        <v>80.734</v>
      </c>
      <c r="AH10" s="71">
        <v>0</v>
      </c>
      <c r="AI10" s="71">
        <v>17.978</v>
      </c>
      <c r="AJ10" s="71">
        <f t="shared" si="10"/>
        <v>0</v>
      </c>
      <c r="AK10" s="112" t="s">
        <v>49</v>
      </c>
      <c r="AL10" s="112" t="s">
        <v>49</v>
      </c>
      <c r="AM10" s="112" t="s">
        <v>49</v>
      </c>
      <c r="AN10" s="92">
        <f t="shared" si="11"/>
        <v>100.00200000000001</v>
      </c>
    </row>
    <row r="11" spans="1:40" ht="33" customHeight="1">
      <c r="A11" s="17" t="s">
        <v>30</v>
      </c>
      <c r="B11" s="18" t="s">
        <v>31</v>
      </c>
      <c r="C11" s="39">
        <f t="shared" si="9"/>
        <v>61.31509</v>
      </c>
      <c r="D11" s="35">
        <v>31.997</v>
      </c>
      <c r="E11" s="35">
        <v>1</v>
      </c>
      <c r="F11" s="35">
        <v>20.225</v>
      </c>
      <c r="G11" s="35">
        <f t="shared" si="0"/>
        <v>20.225</v>
      </c>
      <c r="H11" s="96">
        <v>93.6</v>
      </c>
      <c r="I11" s="96">
        <v>0.889</v>
      </c>
      <c r="J11" s="96">
        <v>12.36</v>
      </c>
      <c r="K11" s="96">
        <f t="shared" si="1"/>
        <v>10.98804</v>
      </c>
      <c r="L11" s="35">
        <v>0.7</v>
      </c>
      <c r="M11" s="35">
        <v>0.97</v>
      </c>
      <c r="N11" s="35">
        <v>7.865</v>
      </c>
      <c r="O11" s="35">
        <f t="shared" si="2"/>
        <v>7.62905</v>
      </c>
      <c r="P11" s="35">
        <v>40</v>
      </c>
      <c r="Q11" s="35">
        <v>0</v>
      </c>
      <c r="R11" s="35">
        <v>7.865</v>
      </c>
      <c r="S11" s="35">
        <f t="shared" si="3"/>
        <v>0</v>
      </c>
      <c r="T11" s="96">
        <v>0.5</v>
      </c>
      <c r="U11" s="96">
        <v>6.742</v>
      </c>
      <c r="V11" s="96">
        <f t="shared" si="4"/>
        <v>3.371</v>
      </c>
      <c r="W11" s="35">
        <v>0</v>
      </c>
      <c r="X11" s="35">
        <v>7.865</v>
      </c>
      <c r="Y11" s="35">
        <f t="shared" si="5"/>
        <v>0</v>
      </c>
      <c r="Z11" s="35">
        <v>1</v>
      </c>
      <c r="AA11" s="35">
        <v>6.742</v>
      </c>
      <c r="AB11" s="35">
        <f t="shared" si="6"/>
        <v>6.742</v>
      </c>
      <c r="AC11" s="35">
        <v>9.12</v>
      </c>
      <c r="AD11" s="35">
        <v>1</v>
      </c>
      <c r="AE11" s="70">
        <v>12.36</v>
      </c>
      <c r="AF11" s="71">
        <f t="shared" si="7"/>
        <v>12.36</v>
      </c>
      <c r="AG11" s="71">
        <v>88.971</v>
      </c>
      <c r="AH11" s="71">
        <v>0</v>
      </c>
      <c r="AI11" s="71">
        <v>17.978</v>
      </c>
      <c r="AJ11" s="71">
        <f t="shared" si="10"/>
        <v>0</v>
      </c>
      <c r="AK11" s="112" t="s">
        <v>49</v>
      </c>
      <c r="AL11" s="112" t="s">
        <v>49</v>
      </c>
      <c r="AM11" s="112" t="s">
        <v>49</v>
      </c>
      <c r="AN11" s="92">
        <f t="shared" si="11"/>
        <v>100.00200000000001</v>
      </c>
    </row>
    <row r="12" spans="1:40" ht="33" customHeight="1">
      <c r="A12" s="17" t="s">
        <v>32</v>
      </c>
      <c r="B12" s="18" t="s">
        <v>54</v>
      </c>
      <c r="C12" s="39">
        <f>G12+K12+O12+S12+V12+Y12+AB12+AF12+AJ12+AM12</f>
        <v>31.802</v>
      </c>
      <c r="D12" s="35">
        <v>40.438</v>
      </c>
      <c r="E12" s="35">
        <v>0.989</v>
      </c>
      <c r="F12" s="35">
        <v>18</v>
      </c>
      <c r="G12" s="35">
        <f t="shared" si="0"/>
        <v>17.802</v>
      </c>
      <c r="H12" s="96">
        <v>73.9</v>
      </c>
      <c r="I12" s="96">
        <v>0</v>
      </c>
      <c r="J12" s="96">
        <v>11</v>
      </c>
      <c r="K12" s="96">
        <f t="shared" si="1"/>
        <v>0</v>
      </c>
      <c r="L12" s="35">
        <v>8.6</v>
      </c>
      <c r="M12" s="35">
        <v>0</v>
      </c>
      <c r="N12" s="35">
        <v>7</v>
      </c>
      <c r="O12" s="35">
        <f t="shared" si="2"/>
        <v>0</v>
      </c>
      <c r="P12" s="35">
        <v>35</v>
      </c>
      <c r="Q12" s="35">
        <v>0</v>
      </c>
      <c r="R12" s="35">
        <v>7</v>
      </c>
      <c r="S12" s="35">
        <f t="shared" si="3"/>
        <v>0</v>
      </c>
      <c r="T12" s="96">
        <v>0.5</v>
      </c>
      <c r="U12" s="96">
        <v>6</v>
      </c>
      <c r="V12" s="96">
        <f t="shared" si="4"/>
        <v>3</v>
      </c>
      <c r="W12" s="35">
        <v>0</v>
      </c>
      <c r="X12" s="35">
        <v>7</v>
      </c>
      <c r="Y12" s="35">
        <f t="shared" si="5"/>
        <v>0</v>
      </c>
      <c r="Z12" s="35">
        <v>0</v>
      </c>
      <c r="AA12" s="35">
        <v>6</v>
      </c>
      <c r="AB12" s="35">
        <f t="shared" si="6"/>
        <v>0</v>
      </c>
      <c r="AC12" s="35">
        <v>39.95</v>
      </c>
      <c r="AD12" s="35">
        <v>1</v>
      </c>
      <c r="AE12" s="70">
        <v>11</v>
      </c>
      <c r="AF12" s="71">
        <f t="shared" si="7"/>
        <v>11</v>
      </c>
      <c r="AG12" s="71">
        <v>81.347</v>
      </c>
      <c r="AH12" s="71">
        <v>0</v>
      </c>
      <c r="AI12" s="71">
        <v>16</v>
      </c>
      <c r="AJ12" s="71">
        <f t="shared" si="10"/>
        <v>0</v>
      </c>
      <c r="AK12" s="108">
        <v>0</v>
      </c>
      <c r="AL12" s="108">
        <v>11</v>
      </c>
      <c r="AM12" s="109">
        <f t="shared" si="8"/>
        <v>0</v>
      </c>
      <c r="AN12" s="92">
        <f>AL12+AI12+AE12+AA12+X12+U12+R12+N12+J12+F12</f>
        <v>100</v>
      </c>
    </row>
    <row r="13" spans="1:40" ht="27.75" customHeight="1">
      <c r="A13" s="17" t="s">
        <v>33</v>
      </c>
      <c r="B13" s="18" t="s">
        <v>34</v>
      </c>
      <c r="C13" s="39">
        <f>G13+K13+O13+S13+V13+Y13+AB13+AF13+AJ13+AM13</f>
        <v>61.472</v>
      </c>
      <c r="D13" s="35">
        <v>29.79</v>
      </c>
      <c r="E13" s="35">
        <v>1</v>
      </c>
      <c r="F13" s="35">
        <v>18</v>
      </c>
      <c r="G13" s="35">
        <f t="shared" si="0"/>
        <v>18</v>
      </c>
      <c r="H13" s="96">
        <v>99.3</v>
      </c>
      <c r="I13" s="96">
        <v>1</v>
      </c>
      <c r="J13" s="96">
        <v>11</v>
      </c>
      <c r="K13" s="96">
        <f t="shared" si="1"/>
        <v>11</v>
      </c>
      <c r="L13" s="35">
        <v>0.1</v>
      </c>
      <c r="M13" s="35">
        <v>0.996</v>
      </c>
      <c r="N13" s="35">
        <v>7</v>
      </c>
      <c r="O13" s="35">
        <f t="shared" si="2"/>
        <v>6.9719999999999995</v>
      </c>
      <c r="P13" s="35">
        <v>35</v>
      </c>
      <c r="Q13" s="35">
        <v>0</v>
      </c>
      <c r="R13" s="35">
        <v>7</v>
      </c>
      <c r="S13" s="35">
        <f t="shared" si="3"/>
        <v>0</v>
      </c>
      <c r="T13" s="96">
        <v>0.5</v>
      </c>
      <c r="U13" s="96">
        <v>6</v>
      </c>
      <c r="V13" s="96">
        <f t="shared" si="4"/>
        <v>3</v>
      </c>
      <c r="W13" s="35">
        <v>0</v>
      </c>
      <c r="X13" s="35">
        <v>7</v>
      </c>
      <c r="Y13" s="35">
        <f t="shared" si="5"/>
        <v>0</v>
      </c>
      <c r="Z13" s="35">
        <v>1</v>
      </c>
      <c r="AA13" s="35">
        <v>6</v>
      </c>
      <c r="AB13" s="35">
        <f t="shared" si="6"/>
        <v>6</v>
      </c>
      <c r="AC13" s="35">
        <v>4.94</v>
      </c>
      <c r="AD13" s="35">
        <v>1</v>
      </c>
      <c r="AE13" s="70">
        <v>11</v>
      </c>
      <c r="AF13" s="71">
        <f t="shared" si="7"/>
        <v>11</v>
      </c>
      <c r="AG13" s="71">
        <v>91.238</v>
      </c>
      <c r="AH13" s="71">
        <v>0</v>
      </c>
      <c r="AI13" s="71">
        <v>16</v>
      </c>
      <c r="AJ13" s="71">
        <f t="shared" si="10"/>
        <v>0</v>
      </c>
      <c r="AK13" s="108">
        <v>0.5</v>
      </c>
      <c r="AL13" s="108">
        <v>11</v>
      </c>
      <c r="AM13" s="109">
        <f t="shared" si="8"/>
        <v>5.5</v>
      </c>
      <c r="AN13" s="92">
        <f>AL13+AI13+AE13+AA13+X13+U13+R13+N13+J13+F13</f>
        <v>100</v>
      </c>
    </row>
    <row r="14" spans="1:40" ht="25.5" customHeight="1">
      <c r="A14" s="17" t="s">
        <v>35</v>
      </c>
      <c r="B14" s="18" t="s">
        <v>36</v>
      </c>
      <c r="C14" s="39">
        <f>G14+K14+O14+S14+V14+Y14+AB14+AF14+AJ14+AM14</f>
        <v>58.972</v>
      </c>
      <c r="D14" s="35">
        <v>31.572</v>
      </c>
      <c r="E14" s="35">
        <v>1</v>
      </c>
      <c r="F14" s="35">
        <v>18</v>
      </c>
      <c r="G14" s="35">
        <f t="shared" si="0"/>
        <v>18</v>
      </c>
      <c r="H14" s="96">
        <v>99.7</v>
      </c>
      <c r="I14" s="96">
        <v>1</v>
      </c>
      <c r="J14" s="96">
        <v>11</v>
      </c>
      <c r="K14" s="96">
        <f t="shared" si="1"/>
        <v>11</v>
      </c>
      <c r="L14" s="35">
        <v>0.1</v>
      </c>
      <c r="M14" s="35">
        <v>0.996</v>
      </c>
      <c r="N14" s="35">
        <v>7</v>
      </c>
      <c r="O14" s="35">
        <f t="shared" si="2"/>
        <v>6.9719999999999995</v>
      </c>
      <c r="P14" s="35">
        <v>23</v>
      </c>
      <c r="Q14" s="35">
        <v>0</v>
      </c>
      <c r="R14" s="35">
        <v>7</v>
      </c>
      <c r="S14" s="35">
        <f t="shared" si="3"/>
        <v>0</v>
      </c>
      <c r="T14" s="96">
        <v>1</v>
      </c>
      <c r="U14" s="96">
        <v>6</v>
      </c>
      <c r="V14" s="96">
        <f t="shared" si="4"/>
        <v>6</v>
      </c>
      <c r="W14" s="35">
        <v>0</v>
      </c>
      <c r="X14" s="35">
        <v>7</v>
      </c>
      <c r="Y14" s="35">
        <f t="shared" si="5"/>
        <v>0</v>
      </c>
      <c r="Z14" s="35">
        <v>1</v>
      </c>
      <c r="AA14" s="35">
        <v>6</v>
      </c>
      <c r="AB14" s="35">
        <f t="shared" si="6"/>
        <v>6</v>
      </c>
      <c r="AC14" s="115">
        <v>0.32</v>
      </c>
      <c r="AD14" s="35">
        <v>1</v>
      </c>
      <c r="AE14" s="70">
        <v>11</v>
      </c>
      <c r="AF14" s="71">
        <f t="shared" si="7"/>
        <v>11</v>
      </c>
      <c r="AG14" s="71">
        <v>93.361</v>
      </c>
      <c r="AH14" s="71">
        <v>0</v>
      </c>
      <c r="AI14" s="71">
        <v>16</v>
      </c>
      <c r="AJ14" s="71">
        <f t="shared" si="10"/>
        <v>0</v>
      </c>
      <c r="AK14" s="108">
        <v>0</v>
      </c>
      <c r="AL14" s="108">
        <v>11</v>
      </c>
      <c r="AM14" s="109">
        <f t="shared" si="8"/>
        <v>0</v>
      </c>
      <c r="AN14" s="92">
        <f>AL14+AI14+AE14+AA14+X14+U14+R14+N14+J14+F14</f>
        <v>100</v>
      </c>
    </row>
    <row r="15" spans="1:40" ht="30.75" customHeight="1">
      <c r="A15" s="17" t="s">
        <v>37</v>
      </c>
      <c r="B15" s="18" t="s">
        <v>38</v>
      </c>
      <c r="C15" s="39">
        <f>G15+O15+S15+V15+AB15+AF15+AJ15+AM15</f>
        <v>14.634</v>
      </c>
      <c r="D15" s="35">
        <v>100</v>
      </c>
      <c r="E15" s="35">
        <v>0</v>
      </c>
      <c r="F15" s="35">
        <v>21.951</v>
      </c>
      <c r="G15" s="35">
        <f t="shared" si="0"/>
        <v>0</v>
      </c>
      <c r="H15" s="96" t="s">
        <v>50</v>
      </c>
      <c r="I15" s="96" t="s">
        <v>50</v>
      </c>
      <c r="J15" s="96" t="s">
        <v>50</v>
      </c>
      <c r="K15" s="96" t="s">
        <v>50</v>
      </c>
      <c r="L15" s="35">
        <v>3.4</v>
      </c>
      <c r="M15" s="35">
        <v>0</v>
      </c>
      <c r="N15" s="35">
        <v>8.537</v>
      </c>
      <c r="O15" s="35">
        <f t="shared" si="2"/>
        <v>0</v>
      </c>
      <c r="P15" s="35">
        <v>19</v>
      </c>
      <c r="Q15" s="35">
        <v>0</v>
      </c>
      <c r="R15" s="35">
        <v>8.536</v>
      </c>
      <c r="S15" s="35">
        <f t="shared" si="3"/>
        <v>0</v>
      </c>
      <c r="T15" s="96">
        <v>1</v>
      </c>
      <c r="U15" s="96">
        <v>7.317</v>
      </c>
      <c r="V15" s="96">
        <f t="shared" si="4"/>
        <v>7.317</v>
      </c>
      <c r="W15" s="35" t="s">
        <v>49</v>
      </c>
      <c r="X15" s="35" t="s">
        <v>49</v>
      </c>
      <c r="Y15" s="35" t="s">
        <v>49</v>
      </c>
      <c r="Z15" s="35">
        <v>1</v>
      </c>
      <c r="AA15" s="35">
        <v>7.317</v>
      </c>
      <c r="AB15" s="35">
        <f t="shared" si="6"/>
        <v>7.317</v>
      </c>
      <c r="AC15" s="35">
        <v>117.03</v>
      </c>
      <c r="AD15" s="35">
        <v>0</v>
      </c>
      <c r="AE15" s="70">
        <v>13.415</v>
      </c>
      <c r="AF15" s="71">
        <f t="shared" si="7"/>
        <v>0</v>
      </c>
      <c r="AG15" s="71">
        <v>18.899</v>
      </c>
      <c r="AH15" s="71">
        <v>0</v>
      </c>
      <c r="AI15" s="71">
        <v>19.513</v>
      </c>
      <c r="AJ15" s="71">
        <f t="shared" si="10"/>
        <v>0</v>
      </c>
      <c r="AK15" s="108">
        <v>0</v>
      </c>
      <c r="AL15" s="108">
        <v>13.415</v>
      </c>
      <c r="AM15" s="109">
        <f t="shared" si="8"/>
        <v>0</v>
      </c>
      <c r="AN15" s="92">
        <f>AL15+AI15+AE15+AA15+U15+R15+N15+F15</f>
        <v>100.001</v>
      </c>
    </row>
    <row r="16" spans="1:40" ht="28.5" customHeight="1">
      <c r="A16" s="17" t="s">
        <v>39</v>
      </c>
      <c r="B16" s="18" t="s">
        <v>40</v>
      </c>
      <c r="C16" s="39">
        <f>G16+K16+O16+S16+V16+Y16+AB16+AF16+AJ16+AM16</f>
        <v>64.11500000000001</v>
      </c>
      <c r="D16" s="35">
        <v>34.124</v>
      </c>
      <c r="E16" s="35">
        <v>1</v>
      </c>
      <c r="F16" s="35">
        <v>18</v>
      </c>
      <c r="G16" s="35">
        <f t="shared" si="0"/>
        <v>18</v>
      </c>
      <c r="H16" s="96">
        <v>99.3</v>
      </c>
      <c r="I16" s="96">
        <v>1</v>
      </c>
      <c r="J16" s="96">
        <v>11</v>
      </c>
      <c r="K16" s="96">
        <f t="shared" si="1"/>
        <v>11</v>
      </c>
      <c r="L16" s="35">
        <v>1.3</v>
      </c>
      <c r="M16" s="35">
        <v>0.945</v>
      </c>
      <c r="N16" s="35">
        <v>7</v>
      </c>
      <c r="O16" s="35">
        <f t="shared" si="2"/>
        <v>6.614999999999999</v>
      </c>
      <c r="P16" s="35">
        <v>62</v>
      </c>
      <c r="Q16" s="35">
        <v>0</v>
      </c>
      <c r="R16" s="35">
        <v>7</v>
      </c>
      <c r="S16" s="35">
        <f t="shared" si="3"/>
        <v>0</v>
      </c>
      <c r="T16" s="96">
        <v>1</v>
      </c>
      <c r="U16" s="96">
        <v>6</v>
      </c>
      <c r="V16" s="96">
        <f t="shared" si="4"/>
        <v>6</v>
      </c>
      <c r="W16" s="35">
        <v>0</v>
      </c>
      <c r="X16" s="35">
        <v>7</v>
      </c>
      <c r="Y16" s="35">
        <f t="shared" si="5"/>
        <v>0</v>
      </c>
      <c r="Z16" s="35">
        <v>1</v>
      </c>
      <c r="AA16" s="35">
        <v>6</v>
      </c>
      <c r="AB16" s="35">
        <f t="shared" si="6"/>
        <v>6</v>
      </c>
      <c r="AC16" s="35">
        <v>25.6</v>
      </c>
      <c r="AD16" s="35">
        <v>1</v>
      </c>
      <c r="AE16" s="70">
        <v>11</v>
      </c>
      <c r="AF16" s="71">
        <f t="shared" si="7"/>
        <v>11</v>
      </c>
      <c r="AG16" s="71">
        <v>81.982</v>
      </c>
      <c r="AH16" s="71">
        <v>0</v>
      </c>
      <c r="AI16" s="71">
        <v>16</v>
      </c>
      <c r="AJ16" s="71">
        <f t="shared" si="10"/>
        <v>0</v>
      </c>
      <c r="AK16" s="108">
        <v>0.5</v>
      </c>
      <c r="AL16" s="108">
        <v>11</v>
      </c>
      <c r="AM16" s="109">
        <f t="shared" si="8"/>
        <v>5.5</v>
      </c>
      <c r="AN16" s="92">
        <f>F16+J16+N16+R16+U16+X16+AA16+AE16+AI16+AL16</f>
        <v>100</v>
      </c>
    </row>
    <row r="17" spans="1:40" ht="36.75" customHeight="1">
      <c r="A17" s="17" t="s">
        <v>41</v>
      </c>
      <c r="B17" s="18" t="s">
        <v>42</v>
      </c>
      <c r="C17" s="39">
        <f>G17+K17+O17+S17+V17+Y17+AB17+AF17+AJ17</f>
        <v>61.38104</v>
      </c>
      <c r="D17" s="35">
        <v>34.199</v>
      </c>
      <c r="E17" s="35">
        <v>1</v>
      </c>
      <c r="F17" s="35">
        <v>20.225</v>
      </c>
      <c r="G17" s="35">
        <f t="shared" si="0"/>
        <v>20.225</v>
      </c>
      <c r="H17" s="96">
        <v>87.6</v>
      </c>
      <c r="I17" s="96">
        <v>0.789</v>
      </c>
      <c r="J17" s="96">
        <v>12.36</v>
      </c>
      <c r="K17" s="96">
        <f t="shared" si="1"/>
        <v>9.75204</v>
      </c>
      <c r="L17" s="35">
        <v>2.6</v>
      </c>
      <c r="M17" s="35">
        <v>0</v>
      </c>
      <c r="N17" s="35">
        <v>7.865</v>
      </c>
      <c r="O17" s="35">
        <f t="shared" si="2"/>
        <v>0</v>
      </c>
      <c r="P17" s="35">
        <v>46</v>
      </c>
      <c r="Q17" s="35">
        <v>0</v>
      </c>
      <c r="R17" s="35">
        <v>7.865</v>
      </c>
      <c r="S17" s="35">
        <f t="shared" si="3"/>
        <v>0</v>
      </c>
      <c r="T17" s="96">
        <v>1</v>
      </c>
      <c r="U17" s="96">
        <v>6.742</v>
      </c>
      <c r="V17" s="96">
        <f t="shared" si="4"/>
        <v>6.742</v>
      </c>
      <c r="W17" s="35">
        <v>0</v>
      </c>
      <c r="X17" s="35">
        <v>7.865</v>
      </c>
      <c r="Y17" s="35">
        <v>5.56</v>
      </c>
      <c r="Z17" s="35">
        <v>1</v>
      </c>
      <c r="AA17" s="35">
        <v>6.742</v>
      </c>
      <c r="AB17" s="35">
        <f t="shared" si="6"/>
        <v>6.742</v>
      </c>
      <c r="AC17" s="35">
        <v>55.23</v>
      </c>
      <c r="AD17" s="35">
        <v>1</v>
      </c>
      <c r="AE17" s="70">
        <v>12.36</v>
      </c>
      <c r="AF17" s="71">
        <f t="shared" si="7"/>
        <v>12.36</v>
      </c>
      <c r="AG17" s="71">
        <v>78.809</v>
      </c>
      <c r="AH17" s="71">
        <v>0</v>
      </c>
      <c r="AI17" s="71">
        <v>17.978</v>
      </c>
      <c r="AJ17" s="71">
        <f t="shared" si="10"/>
        <v>0</v>
      </c>
      <c r="AK17" s="112" t="s">
        <v>49</v>
      </c>
      <c r="AL17" s="112" t="s">
        <v>49</v>
      </c>
      <c r="AM17" s="112" t="s">
        <v>49</v>
      </c>
      <c r="AN17" s="92">
        <f>F17+J17+N17+R17+U17+X17+AA17+AE17+AI17</f>
        <v>100.00200000000001</v>
      </c>
    </row>
    <row r="18" spans="1:40" ht="25.5" customHeight="1">
      <c r="A18" s="17" t="s">
        <v>71</v>
      </c>
      <c r="B18" s="18" t="s">
        <v>43</v>
      </c>
      <c r="C18" s="39">
        <f>S18+V18+AF18+AJ18+O18+AA18</f>
        <v>56.6</v>
      </c>
      <c r="D18" s="35" t="s">
        <v>49</v>
      </c>
      <c r="E18" s="35" t="s">
        <v>49</v>
      </c>
      <c r="F18" s="35" t="s">
        <v>49</v>
      </c>
      <c r="G18" s="35" t="s">
        <v>49</v>
      </c>
      <c r="H18" s="96" t="s">
        <v>50</v>
      </c>
      <c r="I18" s="96" t="s">
        <v>50</v>
      </c>
      <c r="J18" s="96" t="s">
        <v>50</v>
      </c>
      <c r="K18" s="96" t="s">
        <v>50</v>
      </c>
      <c r="L18" s="35">
        <v>0</v>
      </c>
      <c r="M18" s="35">
        <v>1</v>
      </c>
      <c r="N18" s="35">
        <v>13.21</v>
      </c>
      <c r="O18" s="35">
        <f t="shared" si="2"/>
        <v>13.21</v>
      </c>
      <c r="P18" s="35">
        <v>37</v>
      </c>
      <c r="Q18" s="35">
        <v>0</v>
      </c>
      <c r="R18" s="35">
        <v>13.21</v>
      </c>
      <c r="S18" s="35">
        <f t="shared" si="3"/>
        <v>0</v>
      </c>
      <c r="T18" s="96">
        <v>1</v>
      </c>
      <c r="U18" s="96">
        <v>11.32</v>
      </c>
      <c r="V18" s="96">
        <f t="shared" si="4"/>
        <v>11.32</v>
      </c>
      <c r="W18" s="35" t="s">
        <v>49</v>
      </c>
      <c r="X18" s="35" t="s">
        <v>49</v>
      </c>
      <c r="Y18" s="35" t="s">
        <v>49</v>
      </c>
      <c r="Z18" s="35">
        <v>1</v>
      </c>
      <c r="AA18" s="35">
        <v>11.32</v>
      </c>
      <c r="AB18" s="35">
        <f t="shared" si="6"/>
        <v>11.32</v>
      </c>
      <c r="AC18" s="35">
        <v>10.3</v>
      </c>
      <c r="AD18" s="35">
        <v>1</v>
      </c>
      <c r="AE18" s="70">
        <v>20.75</v>
      </c>
      <c r="AF18" s="71">
        <f t="shared" si="7"/>
        <v>20.75</v>
      </c>
      <c r="AG18" s="71">
        <v>99.934</v>
      </c>
      <c r="AH18" s="71">
        <v>0</v>
      </c>
      <c r="AI18" s="71">
        <v>30.19</v>
      </c>
      <c r="AJ18" s="71">
        <f t="shared" si="10"/>
        <v>0</v>
      </c>
      <c r="AK18" s="112" t="s">
        <v>49</v>
      </c>
      <c r="AL18" s="112" t="s">
        <v>49</v>
      </c>
      <c r="AM18" s="112" t="s">
        <v>49</v>
      </c>
      <c r="AN18" s="92">
        <f>R18+U18+AE18+AI18+AA18+N18</f>
        <v>100</v>
      </c>
    </row>
    <row r="19" spans="1:36" s="66" customFormat="1" ht="22.5" customHeight="1">
      <c r="A19" s="64"/>
      <c r="B19" s="65"/>
      <c r="C19" s="57"/>
      <c r="D19" s="57"/>
      <c r="E19" s="57"/>
      <c r="F19" s="57"/>
      <c r="G19" s="57"/>
      <c r="H19" s="97"/>
      <c r="I19" s="97"/>
      <c r="J19" s="97"/>
      <c r="K19" s="9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68"/>
      <c r="AF19" s="68"/>
      <c r="AG19" s="68"/>
      <c r="AH19" s="68"/>
      <c r="AI19" s="68"/>
      <c r="AJ19" s="68"/>
    </row>
    <row r="20" spans="1:36" s="66" customFormat="1" ht="25.5" customHeight="1">
      <c r="A20" s="64"/>
      <c r="B20" s="65"/>
      <c r="C20" s="57"/>
      <c r="D20" s="57"/>
      <c r="E20" s="57"/>
      <c r="F20" s="57"/>
      <c r="G20" s="57"/>
      <c r="H20" s="97"/>
      <c r="I20" s="97"/>
      <c r="J20" s="97"/>
      <c r="K20" s="9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68"/>
      <c r="AF20" s="68"/>
      <c r="AG20" s="68"/>
      <c r="AH20" s="68"/>
      <c r="AI20" s="68"/>
      <c r="AJ20" s="68"/>
    </row>
    <row r="21" spans="1:36" s="66" customFormat="1" ht="21.75" customHeight="1">
      <c r="A21" s="64"/>
      <c r="B21" s="65"/>
      <c r="C21" s="57"/>
      <c r="D21" s="57"/>
      <c r="E21" s="57"/>
      <c r="F21" s="57"/>
      <c r="G21" s="57"/>
      <c r="H21" s="97"/>
      <c r="I21" s="97"/>
      <c r="J21" s="97"/>
      <c r="K21" s="9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68"/>
      <c r="AF21" s="68"/>
      <c r="AG21" s="68"/>
      <c r="AH21" s="68"/>
      <c r="AI21" s="68"/>
      <c r="AJ21" s="68"/>
    </row>
    <row r="22" spans="1:36" s="66" customFormat="1" ht="21" customHeight="1">
      <c r="A22" s="64"/>
      <c r="B22" s="65"/>
      <c r="C22" s="57"/>
      <c r="D22" s="57"/>
      <c r="E22" s="57"/>
      <c r="F22" s="57"/>
      <c r="G22" s="57"/>
      <c r="H22" s="97"/>
      <c r="I22" s="97"/>
      <c r="J22" s="97"/>
      <c r="K22" s="9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68"/>
      <c r="AF22" s="68"/>
      <c r="AG22" s="68"/>
      <c r="AH22" s="68"/>
      <c r="AI22" s="68"/>
      <c r="AJ22" s="68"/>
    </row>
    <row r="23" spans="1:36" s="66" customFormat="1" ht="24" customHeight="1">
      <c r="A23" s="64"/>
      <c r="B23" s="65"/>
      <c r="C23" s="57"/>
      <c r="D23" s="57"/>
      <c r="E23" s="57"/>
      <c r="F23" s="57"/>
      <c r="G23" s="57"/>
      <c r="H23" s="97"/>
      <c r="I23" s="97"/>
      <c r="J23" s="97"/>
      <c r="K23" s="9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68"/>
      <c r="AF23" s="68"/>
      <c r="AG23" s="68"/>
      <c r="AH23" s="68"/>
      <c r="AI23" s="68"/>
      <c r="AJ23" s="68"/>
    </row>
    <row r="24" spans="1:36" s="66" customFormat="1" ht="20.25" customHeight="1">
      <c r="A24" s="64"/>
      <c r="B24" s="65"/>
      <c r="C24" s="57"/>
      <c r="D24" s="57"/>
      <c r="E24" s="57"/>
      <c r="F24" s="57"/>
      <c r="G24" s="57"/>
      <c r="H24" s="97"/>
      <c r="I24" s="97"/>
      <c r="J24" s="97"/>
      <c r="K24" s="9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68"/>
      <c r="AF24" s="68"/>
      <c r="AG24" s="68"/>
      <c r="AH24" s="68"/>
      <c r="AI24" s="68"/>
      <c r="AJ24" s="68"/>
    </row>
    <row r="25" spans="1:36" s="66" customFormat="1" ht="15.75" customHeight="1">
      <c r="A25" s="64"/>
      <c r="B25" s="65"/>
      <c r="C25" s="57"/>
      <c r="D25" s="57"/>
      <c r="E25" s="57"/>
      <c r="F25" s="57"/>
      <c r="G25" s="57"/>
      <c r="H25" s="97"/>
      <c r="I25" s="97"/>
      <c r="J25" s="97"/>
      <c r="K25" s="9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68"/>
      <c r="AF25" s="68"/>
      <c r="AG25" s="68"/>
      <c r="AH25" s="68"/>
      <c r="AI25" s="68"/>
      <c r="AJ25" s="68"/>
    </row>
    <row r="26" spans="1:36" s="66" customFormat="1" ht="22.5" customHeight="1">
      <c r="A26" s="64"/>
      <c r="B26" s="65"/>
      <c r="C26" s="57"/>
      <c r="D26" s="57"/>
      <c r="E26" s="57"/>
      <c r="F26" s="57"/>
      <c r="G26" s="57"/>
      <c r="H26" s="97"/>
      <c r="I26" s="97"/>
      <c r="J26" s="97"/>
      <c r="K26" s="9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68"/>
      <c r="AF26" s="68"/>
      <c r="AG26" s="68"/>
      <c r="AH26" s="68"/>
      <c r="AI26" s="68"/>
      <c r="AJ26" s="68"/>
    </row>
    <row r="27" spans="1:36" s="66" customFormat="1" ht="32.25" customHeight="1">
      <c r="A27" s="64"/>
      <c r="B27" s="65"/>
      <c r="C27" s="57"/>
      <c r="D27" s="57"/>
      <c r="E27" s="57"/>
      <c r="F27" s="57"/>
      <c r="G27" s="57"/>
      <c r="H27" s="97"/>
      <c r="I27" s="97"/>
      <c r="J27" s="97"/>
      <c r="K27" s="9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68"/>
      <c r="AF27" s="68"/>
      <c r="AG27" s="68"/>
      <c r="AH27" s="68"/>
      <c r="AI27" s="68"/>
      <c r="AJ27" s="68"/>
    </row>
    <row r="28" spans="1:36" s="66" customFormat="1" ht="21.75" customHeight="1">
      <c r="A28" s="64"/>
      <c r="B28" s="65"/>
      <c r="C28" s="57"/>
      <c r="D28" s="57"/>
      <c r="E28" s="57"/>
      <c r="F28" s="57"/>
      <c r="G28" s="57"/>
      <c r="H28" s="97"/>
      <c r="I28" s="97"/>
      <c r="J28" s="97"/>
      <c r="K28" s="9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68"/>
      <c r="AF28" s="68"/>
      <c r="AG28" s="68"/>
      <c r="AH28" s="68"/>
      <c r="AI28" s="68"/>
      <c r="AJ28" s="68"/>
    </row>
    <row r="29" spans="1:36" s="66" customFormat="1" ht="15.75" customHeight="1">
      <c r="A29" s="64"/>
      <c r="B29" s="65"/>
      <c r="C29" s="57"/>
      <c r="D29" s="57"/>
      <c r="E29" s="57"/>
      <c r="F29" s="57"/>
      <c r="G29" s="57"/>
      <c r="H29" s="97"/>
      <c r="I29" s="97"/>
      <c r="J29" s="97"/>
      <c r="K29" s="9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68"/>
      <c r="AF29" s="68"/>
      <c r="AG29" s="68"/>
      <c r="AH29" s="68"/>
      <c r="AI29" s="68"/>
      <c r="AJ29" s="68"/>
    </row>
    <row r="30" spans="1:36" s="66" customFormat="1" ht="17.25" customHeight="1">
      <c r="A30" s="64"/>
      <c r="B30" s="65"/>
      <c r="C30" s="57"/>
      <c r="D30" s="57"/>
      <c r="E30" s="57"/>
      <c r="F30" s="57"/>
      <c r="G30" s="57"/>
      <c r="H30" s="97"/>
      <c r="I30" s="97"/>
      <c r="J30" s="97"/>
      <c r="K30" s="9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68"/>
      <c r="AF30" s="68"/>
      <c r="AG30" s="68"/>
      <c r="AH30" s="68"/>
      <c r="AI30" s="68"/>
      <c r="AJ30" s="68"/>
    </row>
    <row r="31" spans="1:36" s="66" customFormat="1" ht="22.5" customHeight="1">
      <c r="A31" s="64"/>
      <c r="B31" s="65"/>
      <c r="C31" s="57"/>
      <c r="D31" s="57"/>
      <c r="E31" s="57"/>
      <c r="F31" s="57"/>
      <c r="G31" s="57"/>
      <c r="H31" s="97"/>
      <c r="I31" s="97"/>
      <c r="J31" s="97"/>
      <c r="K31" s="9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68"/>
      <c r="AF31" s="68"/>
      <c r="AG31" s="68"/>
      <c r="AH31" s="68"/>
      <c r="AI31" s="68"/>
      <c r="AJ31" s="68"/>
    </row>
    <row r="32" spans="1:36" s="66" customFormat="1" ht="22.5" customHeight="1">
      <c r="A32" s="64"/>
      <c r="B32" s="65"/>
      <c r="C32" s="57"/>
      <c r="D32" s="57"/>
      <c r="E32" s="57"/>
      <c r="F32" s="57"/>
      <c r="G32" s="57"/>
      <c r="H32" s="97"/>
      <c r="I32" s="97"/>
      <c r="J32" s="97"/>
      <c r="K32" s="9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68"/>
      <c r="AF32" s="68"/>
      <c r="AG32" s="68"/>
      <c r="AH32" s="68"/>
      <c r="AI32" s="68"/>
      <c r="AJ32" s="68"/>
    </row>
    <row r="33" spans="1:36" s="66" customFormat="1" ht="21.75" customHeight="1">
      <c r="A33" s="64"/>
      <c r="B33" s="65"/>
      <c r="C33" s="57"/>
      <c r="D33" s="57"/>
      <c r="E33" s="57"/>
      <c r="F33" s="57"/>
      <c r="G33" s="57"/>
      <c r="H33" s="97"/>
      <c r="I33" s="97"/>
      <c r="J33" s="97"/>
      <c r="K33" s="9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68"/>
      <c r="AF33" s="68"/>
      <c r="AG33" s="68"/>
      <c r="AH33" s="68"/>
      <c r="AI33" s="68"/>
      <c r="AJ33" s="68"/>
    </row>
    <row r="34" spans="1:36" s="66" customFormat="1" ht="21" customHeight="1">
      <c r="A34" s="64"/>
      <c r="B34" s="65"/>
      <c r="C34" s="57"/>
      <c r="D34" s="57"/>
      <c r="E34" s="57"/>
      <c r="F34" s="57"/>
      <c r="G34" s="57"/>
      <c r="H34" s="97"/>
      <c r="I34" s="97"/>
      <c r="J34" s="97"/>
      <c r="K34" s="9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68"/>
      <c r="AF34" s="68"/>
      <c r="AG34" s="68"/>
      <c r="AH34" s="68"/>
      <c r="AI34" s="68"/>
      <c r="AJ34" s="68"/>
    </row>
    <row r="35" spans="1:36" s="66" customFormat="1" ht="20.25" customHeight="1">
      <c r="A35" s="64"/>
      <c r="B35" s="65"/>
      <c r="C35" s="57"/>
      <c r="D35" s="57"/>
      <c r="E35" s="57"/>
      <c r="F35" s="57"/>
      <c r="G35" s="57"/>
      <c r="H35" s="97"/>
      <c r="I35" s="97"/>
      <c r="J35" s="97"/>
      <c r="K35" s="9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68"/>
      <c r="AF35" s="68"/>
      <c r="AG35" s="68"/>
      <c r="AH35" s="68"/>
      <c r="AI35" s="68"/>
      <c r="AJ35" s="68"/>
    </row>
    <row r="36" spans="1:36" s="66" customFormat="1" ht="22.5" customHeight="1">
      <c r="A36" s="64"/>
      <c r="B36" s="65"/>
      <c r="C36" s="57"/>
      <c r="D36" s="57"/>
      <c r="E36" s="57"/>
      <c r="F36" s="57"/>
      <c r="G36" s="57"/>
      <c r="H36" s="97"/>
      <c r="I36" s="97"/>
      <c r="J36" s="97"/>
      <c r="K36" s="9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68"/>
      <c r="AF36" s="68"/>
      <c r="AG36" s="68"/>
      <c r="AH36" s="68"/>
      <c r="AI36" s="68"/>
      <c r="AJ36" s="68"/>
    </row>
    <row r="37" spans="1:36" s="66" customFormat="1" ht="25.5" customHeight="1">
      <c r="A37" s="64"/>
      <c r="B37" s="65"/>
      <c r="C37" s="57"/>
      <c r="D37" s="57"/>
      <c r="E37" s="57"/>
      <c r="F37" s="57"/>
      <c r="G37" s="57"/>
      <c r="H37" s="97"/>
      <c r="I37" s="97"/>
      <c r="J37" s="97"/>
      <c r="K37" s="9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68"/>
      <c r="AF37" s="68"/>
      <c r="AG37" s="68"/>
      <c r="AH37" s="68"/>
      <c r="AI37" s="68"/>
      <c r="AJ37" s="68"/>
    </row>
    <row r="38" spans="1:36" s="66" customFormat="1" ht="32.25" customHeight="1">
      <c r="A38" s="64"/>
      <c r="B38" s="65"/>
      <c r="C38" s="57"/>
      <c r="D38" s="57"/>
      <c r="E38" s="57"/>
      <c r="F38" s="57"/>
      <c r="G38" s="57"/>
      <c r="H38" s="97"/>
      <c r="I38" s="97"/>
      <c r="J38" s="97"/>
      <c r="K38" s="9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68"/>
      <c r="AF38" s="68"/>
      <c r="AG38" s="68"/>
      <c r="AH38" s="68"/>
      <c r="AI38" s="68"/>
      <c r="AJ38" s="68"/>
    </row>
    <row r="39" spans="1:36" s="66" customFormat="1" ht="30" customHeight="1">
      <c r="A39" s="64"/>
      <c r="B39" s="65"/>
      <c r="C39" s="57"/>
      <c r="D39" s="57"/>
      <c r="E39" s="57"/>
      <c r="F39" s="57"/>
      <c r="G39" s="57"/>
      <c r="H39" s="97"/>
      <c r="I39" s="97"/>
      <c r="J39" s="97"/>
      <c r="K39" s="9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68"/>
      <c r="AF39" s="68"/>
      <c r="AG39" s="68"/>
      <c r="AH39" s="68"/>
      <c r="AI39" s="68"/>
      <c r="AJ39" s="68"/>
    </row>
    <row r="40" spans="1:36" s="66" customFormat="1" ht="25.5" customHeight="1">
      <c r="A40" s="64"/>
      <c r="B40" s="65"/>
      <c r="C40" s="57"/>
      <c r="D40" s="57"/>
      <c r="E40" s="57"/>
      <c r="F40" s="57"/>
      <c r="G40" s="57"/>
      <c r="H40" s="97"/>
      <c r="I40" s="97"/>
      <c r="J40" s="97"/>
      <c r="K40" s="9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68"/>
      <c r="AF40" s="68"/>
      <c r="AG40" s="68"/>
      <c r="AH40" s="68"/>
      <c r="AI40" s="68"/>
      <c r="AJ40" s="68"/>
    </row>
    <row r="41" spans="1:36" s="66" customFormat="1" ht="25.5" customHeight="1">
      <c r="A41" s="64"/>
      <c r="B41" s="65"/>
      <c r="C41" s="57"/>
      <c r="D41" s="57"/>
      <c r="E41" s="57"/>
      <c r="F41" s="57"/>
      <c r="G41" s="57"/>
      <c r="H41" s="97"/>
      <c r="I41" s="97"/>
      <c r="J41" s="97"/>
      <c r="K41" s="9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68"/>
      <c r="AF41" s="68"/>
      <c r="AG41" s="68"/>
      <c r="AH41" s="68"/>
      <c r="AI41" s="68"/>
      <c r="AJ41" s="68"/>
    </row>
    <row r="42" spans="1:36" s="66" customFormat="1" ht="27.75" customHeight="1">
      <c r="A42" s="67"/>
      <c r="B42" s="65"/>
      <c r="C42" s="57"/>
      <c r="D42" s="57"/>
      <c r="E42" s="57"/>
      <c r="F42" s="57"/>
      <c r="G42" s="57"/>
      <c r="H42" s="97"/>
      <c r="I42" s="97"/>
      <c r="J42" s="97"/>
      <c r="K42" s="9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68"/>
      <c r="AF42" s="68"/>
      <c r="AG42" s="68"/>
      <c r="AH42" s="68"/>
      <c r="AI42" s="68"/>
      <c r="AJ42" s="68"/>
    </row>
    <row r="43" spans="2:11" s="66" customFormat="1" ht="15">
      <c r="B43" s="69"/>
      <c r="H43" s="98"/>
      <c r="I43" s="98"/>
      <c r="J43" s="98"/>
      <c r="K43" s="98"/>
    </row>
  </sheetData>
  <sheetProtection/>
  <autoFilter ref="A4:AM4"/>
  <mergeCells count="14">
    <mergeCell ref="Z2:AB2"/>
    <mergeCell ref="P2:S2"/>
    <mergeCell ref="W2:Y2"/>
    <mergeCell ref="AG2:AJ2"/>
    <mergeCell ref="A1:I1"/>
    <mergeCell ref="C2:C3"/>
    <mergeCell ref="B2:B3"/>
    <mergeCell ref="A2:A3"/>
    <mergeCell ref="AK2:AM2"/>
    <mergeCell ref="AC2:AF2"/>
    <mergeCell ref="D2:G2"/>
    <mergeCell ref="H2:K2"/>
    <mergeCell ref="L2:O2"/>
    <mergeCell ref="T2:V2"/>
  </mergeCells>
  <printOptions/>
  <pageMargins left="0.1968503937007874" right="0.2362204724409449" top="0.3937007874015748" bottom="0.35433070866141736" header="0.31496062992125984" footer="0.31496062992125984"/>
  <pageSetup fitToHeight="2" fitToWidth="1" horizontalDpi="600" verticalDpi="600" orientation="landscape" paperSize="9" scale="42" r:id="rId1"/>
  <rowBreaks count="1" manualBreakCount="1">
    <brk id="18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4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U15" sqref="U15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15.28125" style="37" customWidth="1"/>
    <col min="4" max="4" width="8.8515625" style="0" customWidth="1"/>
    <col min="5" max="5" width="8.00390625" style="0" customWidth="1"/>
    <col min="6" max="6" width="7.28125" style="0" customWidth="1"/>
    <col min="7" max="7" width="11.140625" style="0" customWidth="1"/>
    <col min="8" max="8" width="11.00390625" style="0" customWidth="1"/>
    <col min="9" max="9" width="9.8515625" style="0" customWidth="1"/>
    <col min="10" max="10" width="10.421875" style="0" customWidth="1"/>
    <col min="12" max="14" width="9.140625" style="26" customWidth="1"/>
  </cols>
  <sheetData>
    <row r="1" spans="1:14" s="7" customFormat="1" ht="40.5" customHeight="1">
      <c r="A1" s="137" t="s">
        <v>18</v>
      </c>
      <c r="B1" s="137"/>
      <c r="C1" s="137"/>
      <c r="D1" s="137"/>
      <c r="E1" s="137"/>
      <c r="F1" s="137"/>
      <c r="G1" s="137"/>
      <c r="H1" s="137"/>
      <c r="I1" s="137"/>
      <c r="J1" s="137"/>
      <c r="L1" s="72"/>
      <c r="M1" s="72"/>
      <c r="N1" s="72"/>
    </row>
    <row r="2" spans="1:14" s="7" customFormat="1" ht="67.5" customHeight="1">
      <c r="A2" s="139" t="s">
        <v>3</v>
      </c>
      <c r="B2" s="139" t="s">
        <v>6</v>
      </c>
      <c r="C2" s="141" t="s">
        <v>20</v>
      </c>
      <c r="D2" s="142" t="s">
        <v>55</v>
      </c>
      <c r="E2" s="143"/>
      <c r="F2" s="143"/>
      <c r="G2" s="144"/>
      <c r="H2" s="142" t="s">
        <v>46</v>
      </c>
      <c r="I2" s="143"/>
      <c r="J2" s="143"/>
      <c r="K2" s="144"/>
      <c r="L2" s="138" t="s">
        <v>59</v>
      </c>
      <c r="M2" s="138"/>
      <c r="N2" s="138"/>
    </row>
    <row r="3" spans="1:14" s="11" customFormat="1" ht="21.75" customHeight="1">
      <c r="A3" s="140"/>
      <c r="B3" s="140"/>
      <c r="C3" s="141"/>
      <c r="D3" s="8" t="s">
        <v>14</v>
      </c>
      <c r="E3" s="9" t="s">
        <v>5</v>
      </c>
      <c r="F3" s="9" t="s">
        <v>44</v>
      </c>
      <c r="G3" s="9" t="s">
        <v>45</v>
      </c>
      <c r="H3" s="8" t="s">
        <v>14</v>
      </c>
      <c r="I3" s="9" t="s">
        <v>5</v>
      </c>
      <c r="J3" s="9" t="s">
        <v>44</v>
      </c>
      <c r="K3" s="9" t="s">
        <v>45</v>
      </c>
      <c r="L3" s="9" t="s">
        <v>5</v>
      </c>
      <c r="M3" s="9" t="s">
        <v>44</v>
      </c>
      <c r="N3" s="9" t="s">
        <v>45</v>
      </c>
    </row>
    <row r="4" spans="1:14" s="6" customFormat="1" ht="9.75" customHeight="1">
      <c r="A4" s="5"/>
      <c r="B4" s="5"/>
      <c r="C4" s="38"/>
      <c r="L4" s="25"/>
      <c r="M4" s="25"/>
      <c r="N4" s="25"/>
    </row>
    <row r="5" spans="1:15" ht="23.25" customHeight="1">
      <c r="A5" s="17" t="s">
        <v>22</v>
      </c>
      <c r="B5" s="18" t="s">
        <v>23</v>
      </c>
      <c r="C5" s="39">
        <f>G5+K5+N5</f>
        <v>70</v>
      </c>
      <c r="D5" s="35">
        <v>0.416</v>
      </c>
      <c r="E5" s="35">
        <v>1</v>
      </c>
      <c r="F5" s="35">
        <v>35</v>
      </c>
      <c r="G5" s="35">
        <f aca="true" t="shared" si="0" ref="G5:G18">E5*F5</f>
        <v>35</v>
      </c>
      <c r="H5" s="35">
        <v>100</v>
      </c>
      <c r="I5" s="35">
        <v>1</v>
      </c>
      <c r="J5" s="35">
        <v>35</v>
      </c>
      <c r="K5" s="35">
        <f aca="true" t="shared" si="1" ref="K5:K18">I5*J5</f>
        <v>35</v>
      </c>
      <c r="L5" s="113">
        <v>0</v>
      </c>
      <c r="M5" s="114">
        <v>30</v>
      </c>
      <c r="N5" s="35">
        <f aca="true" t="shared" si="2" ref="N5:N18">L5*M5</f>
        <v>0</v>
      </c>
      <c r="O5" s="92">
        <f>F5+J5+M5</f>
        <v>100</v>
      </c>
    </row>
    <row r="6" spans="1:15" ht="27" customHeight="1">
      <c r="A6" s="17" t="s">
        <v>86</v>
      </c>
      <c r="B6" s="18" t="s">
        <v>25</v>
      </c>
      <c r="C6" s="39">
        <f>N6</f>
        <v>0</v>
      </c>
      <c r="D6" s="35" t="s">
        <v>49</v>
      </c>
      <c r="E6" s="35" t="s">
        <v>49</v>
      </c>
      <c r="F6" s="35" t="s">
        <v>49</v>
      </c>
      <c r="G6" s="35" t="s">
        <v>49</v>
      </c>
      <c r="H6" s="35" t="s">
        <v>49</v>
      </c>
      <c r="I6" s="35" t="s">
        <v>49</v>
      </c>
      <c r="J6" s="35" t="s">
        <v>49</v>
      </c>
      <c r="K6" s="35" t="s">
        <v>49</v>
      </c>
      <c r="L6" s="113">
        <v>0</v>
      </c>
      <c r="M6" s="114">
        <v>100</v>
      </c>
      <c r="N6" s="35">
        <f t="shared" si="2"/>
        <v>0</v>
      </c>
      <c r="O6" s="92">
        <f>M6</f>
        <v>100</v>
      </c>
    </row>
    <row r="7" spans="1:15" ht="27" customHeight="1">
      <c r="A7" s="17" t="s">
        <v>87</v>
      </c>
      <c r="B7" s="18" t="s">
        <v>26</v>
      </c>
      <c r="C7" s="39">
        <f>N7</f>
        <v>0</v>
      </c>
      <c r="D7" s="35" t="s">
        <v>49</v>
      </c>
      <c r="E7" s="35" t="s">
        <v>49</v>
      </c>
      <c r="F7" s="35" t="s">
        <v>49</v>
      </c>
      <c r="G7" s="35" t="s">
        <v>49</v>
      </c>
      <c r="H7" s="35" t="s">
        <v>49</v>
      </c>
      <c r="I7" s="35" t="s">
        <v>49</v>
      </c>
      <c r="J7" s="35" t="s">
        <v>49</v>
      </c>
      <c r="K7" s="35" t="s">
        <v>49</v>
      </c>
      <c r="L7" s="113">
        <v>0</v>
      </c>
      <c r="M7" s="114">
        <v>100</v>
      </c>
      <c r="N7" s="35">
        <f t="shared" si="2"/>
        <v>0</v>
      </c>
      <c r="O7" s="92">
        <f>M7</f>
        <v>100</v>
      </c>
    </row>
    <row r="8" spans="1:15" ht="24.75" customHeight="1">
      <c r="A8" s="17" t="s">
        <v>88</v>
      </c>
      <c r="B8" s="18" t="s">
        <v>27</v>
      </c>
      <c r="C8" s="39">
        <f>N8</f>
        <v>0</v>
      </c>
      <c r="D8" s="35" t="s">
        <v>49</v>
      </c>
      <c r="E8" s="35" t="s">
        <v>49</v>
      </c>
      <c r="F8" s="35" t="s">
        <v>49</v>
      </c>
      <c r="G8" s="35" t="s">
        <v>49</v>
      </c>
      <c r="H8" s="35" t="s">
        <v>49</v>
      </c>
      <c r="I8" s="35" t="s">
        <v>49</v>
      </c>
      <c r="J8" s="35" t="s">
        <v>49</v>
      </c>
      <c r="K8" s="35" t="s">
        <v>49</v>
      </c>
      <c r="L8" s="113">
        <v>0</v>
      </c>
      <c r="M8" s="114">
        <v>100</v>
      </c>
      <c r="N8" s="35">
        <f t="shared" si="2"/>
        <v>0</v>
      </c>
      <c r="O8" s="92">
        <f>M8</f>
        <v>100</v>
      </c>
    </row>
    <row r="9" spans="1:15" ht="24.75" customHeight="1">
      <c r="A9" s="17" t="s">
        <v>89</v>
      </c>
      <c r="B9" s="18" t="s">
        <v>28</v>
      </c>
      <c r="C9" s="39">
        <f>N9</f>
        <v>100</v>
      </c>
      <c r="D9" s="35" t="s">
        <v>49</v>
      </c>
      <c r="E9" s="35" t="s">
        <v>49</v>
      </c>
      <c r="F9" s="35" t="s">
        <v>49</v>
      </c>
      <c r="G9" s="35" t="s">
        <v>49</v>
      </c>
      <c r="H9" s="35" t="s">
        <v>49</v>
      </c>
      <c r="I9" s="35" t="s">
        <v>49</v>
      </c>
      <c r="J9" s="35" t="s">
        <v>49</v>
      </c>
      <c r="K9" s="35" t="s">
        <v>49</v>
      </c>
      <c r="L9" s="113">
        <v>1</v>
      </c>
      <c r="M9" s="114">
        <v>100</v>
      </c>
      <c r="N9" s="35">
        <f t="shared" si="2"/>
        <v>100</v>
      </c>
      <c r="O9" s="92">
        <f>M9</f>
        <v>100</v>
      </c>
    </row>
    <row r="10" spans="1:15" ht="25.5" customHeight="1">
      <c r="A10" s="17" t="s">
        <v>29</v>
      </c>
      <c r="B10" s="18" t="s">
        <v>53</v>
      </c>
      <c r="C10" s="39">
        <f>G10+K10+N10</f>
        <v>64.4</v>
      </c>
      <c r="D10" s="35">
        <v>3.746</v>
      </c>
      <c r="E10" s="35">
        <v>0.84</v>
      </c>
      <c r="F10" s="35">
        <v>35</v>
      </c>
      <c r="G10" s="35">
        <f t="shared" si="0"/>
        <v>29.4</v>
      </c>
      <c r="H10" s="35">
        <v>100</v>
      </c>
      <c r="I10" s="35">
        <v>1</v>
      </c>
      <c r="J10" s="35">
        <v>35</v>
      </c>
      <c r="K10" s="35">
        <f t="shared" si="1"/>
        <v>35</v>
      </c>
      <c r="L10" s="113">
        <v>0</v>
      </c>
      <c r="M10" s="113">
        <v>30</v>
      </c>
      <c r="N10" s="35">
        <f t="shared" si="2"/>
        <v>0</v>
      </c>
      <c r="O10" s="92">
        <f>F10+J10+M10</f>
        <v>100</v>
      </c>
    </row>
    <row r="11" spans="1:15" ht="30" customHeight="1">
      <c r="A11" s="17" t="s">
        <v>30</v>
      </c>
      <c r="B11" s="18" t="s">
        <v>31</v>
      </c>
      <c r="C11" s="39">
        <f>N11</f>
        <v>0</v>
      </c>
      <c r="D11" s="35" t="s">
        <v>49</v>
      </c>
      <c r="E11" s="35" t="s">
        <v>49</v>
      </c>
      <c r="F11" s="35" t="s">
        <v>49</v>
      </c>
      <c r="G11" s="35" t="s">
        <v>49</v>
      </c>
      <c r="H11" s="35" t="s">
        <v>49</v>
      </c>
      <c r="I11" s="35" t="s">
        <v>49</v>
      </c>
      <c r="J11" s="35" t="s">
        <v>49</v>
      </c>
      <c r="K11" s="35" t="s">
        <v>49</v>
      </c>
      <c r="L11" s="113">
        <v>0</v>
      </c>
      <c r="M11" s="113">
        <v>100</v>
      </c>
      <c r="N11" s="35">
        <f t="shared" si="2"/>
        <v>0</v>
      </c>
      <c r="O11" s="92">
        <f>M11</f>
        <v>100</v>
      </c>
    </row>
    <row r="12" spans="1:15" ht="33" customHeight="1">
      <c r="A12" s="17" t="s">
        <v>32</v>
      </c>
      <c r="B12" s="18" t="s">
        <v>54</v>
      </c>
      <c r="C12" s="39">
        <f aca="true" t="shared" si="3" ref="C12:C17">G12+K12+N12</f>
        <v>49.385</v>
      </c>
      <c r="D12" s="35">
        <v>17.651</v>
      </c>
      <c r="E12" s="35">
        <v>0.411</v>
      </c>
      <c r="F12" s="35">
        <v>35</v>
      </c>
      <c r="G12" s="35">
        <f t="shared" si="0"/>
        <v>14.385</v>
      </c>
      <c r="H12" s="35">
        <v>100</v>
      </c>
      <c r="I12" s="35">
        <v>1</v>
      </c>
      <c r="J12" s="35">
        <v>35</v>
      </c>
      <c r="K12" s="35">
        <f t="shared" si="1"/>
        <v>35</v>
      </c>
      <c r="L12" s="113">
        <v>0</v>
      </c>
      <c r="M12" s="113">
        <v>30</v>
      </c>
      <c r="N12" s="35">
        <f t="shared" si="2"/>
        <v>0</v>
      </c>
      <c r="O12" s="92">
        <f aca="true" t="shared" si="4" ref="O12:O18">F12+J12+M12</f>
        <v>100</v>
      </c>
    </row>
    <row r="13" spans="1:15" ht="24.75" customHeight="1">
      <c r="A13" s="17" t="s">
        <v>33</v>
      </c>
      <c r="B13" s="18" t="s">
        <v>34</v>
      </c>
      <c r="C13" s="39">
        <f t="shared" si="3"/>
        <v>70</v>
      </c>
      <c r="D13" s="35">
        <v>0.024</v>
      </c>
      <c r="E13" s="35">
        <v>1</v>
      </c>
      <c r="F13" s="35">
        <v>35</v>
      </c>
      <c r="G13" s="35">
        <f t="shared" si="0"/>
        <v>35</v>
      </c>
      <c r="H13" s="35">
        <v>100</v>
      </c>
      <c r="I13" s="35">
        <v>1</v>
      </c>
      <c r="J13" s="35">
        <v>35</v>
      </c>
      <c r="K13" s="35">
        <f t="shared" si="1"/>
        <v>35</v>
      </c>
      <c r="L13" s="113">
        <v>0</v>
      </c>
      <c r="M13" s="113">
        <v>30</v>
      </c>
      <c r="N13" s="35">
        <f t="shared" si="2"/>
        <v>0</v>
      </c>
      <c r="O13" s="92">
        <f t="shared" si="4"/>
        <v>100</v>
      </c>
    </row>
    <row r="14" spans="1:15" ht="22.5" customHeight="1">
      <c r="A14" s="17" t="s">
        <v>35</v>
      </c>
      <c r="B14" s="18" t="s">
        <v>36</v>
      </c>
      <c r="C14" s="39">
        <f>G14+K14+N14</f>
        <v>100</v>
      </c>
      <c r="D14" s="35">
        <v>0</v>
      </c>
      <c r="E14" s="35">
        <v>1</v>
      </c>
      <c r="F14" s="35">
        <v>35</v>
      </c>
      <c r="G14" s="35">
        <f t="shared" si="0"/>
        <v>35</v>
      </c>
      <c r="H14" s="35">
        <v>100</v>
      </c>
      <c r="I14" s="35">
        <v>1</v>
      </c>
      <c r="J14" s="35">
        <v>35</v>
      </c>
      <c r="K14" s="35">
        <f t="shared" si="1"/>
        <v>35</v>
      </c>
      <c r="L14" s="113">
        <v>1</v>
      </c>
      <c r="M14" s="113">
        <v>30</v>
      </c>
      <c r="N14" s="35">
        <f t="shared" si="2"/>
        <v>30</v>
      </c>
      <c r="O14" s="92">
        <f t="shared" si="4"/>
        <v>100</v>
      </c>
    </row>
    <row r="15" spans="1:15" ht="30.75" customHeight="1">
      <c r="A15" s="17" t="s">
        <v>37</v>
      </c>
      <c r="B15" s="18" t="s">
        <v>38</v>
      </c>
      <c r="C15" s="39">
        <f>G15+K15+N15</f>
        <v>100</v>
      </c>
      <c r="D15" s="35">
        <v>0.6</v>
      </c>
      <c r="E15" s="35">
        <v>1</v>
      </c>
      <c r="F15" s="35">
        <v>35</v>
      </c>
      <c r="G15" s="35">
        <f t="shared" si="0"/>
        <v>35</v>
      </c>
      <c r="H15" s="35">
        <v>100</v>
      </c>
      <c r="I15" s="35">
        <v>1</v>
      </c>
      <c r="J15" s="35">
        <v>35</v>
      </c>
      <c r="K15" s="35">
        <f t="shared" si="1"/>
        <v>35</v>
      </c>
      <c r="L15" s="113">
        <v>1</v>
      </c>
      <c r="M15" s="113">
        <v>30</v>
      </c>
      <c r="N15" s="35">
        <f t="shared" si="2"/>
        <v>30</v>
      </c>
      <c r="O15" s="92">
        <f t="shared" si="4"/>
        <v>100</v>
      </c>
    </row>
    <row r="16" spans="1:15" ht="28.5" customHeight="1">
      <c r="A16" s="17" t="s">
        <v>39</v>
      </c>
      <c r="B16" s="18" t="s">
        <v>40</v>
      </c>
      <c r="C16" s="39">
        <f>G16+N16</f>
        <v>100</v>
      </c>
      <c r="D16" s="35">
        <v>0</v>
      </c>
      <c r="E16" s="35">
        <v>1</v>
      </c>
      <c r="F16" s="35">
        <v>53.85</v>
      </c>
      <c r="G16" s="35">
        <f t="shared" si="0"/>
        <v>53.85</v>
      </c>
      <c r="H16" s="35" t="s">
        <v>49</v>
      </c>
      <c r="I16" s="35" t="s">
        <v>49</v>
      </c>
      <c r="J16" s="35" t="s">
        <v>49</v>
      </c>
      <c r="K16" s="35" t="s">
        <v>49</v>
      </c>
      <c r="L16" s="113">
        <v>1</v>
      </c>
      <c r="M16" s="113">
        <v>46.15</v>
      </c>
      <c r="N16" s="35">
        <f t="shared" si="2"/>
        <v>46.15</v>
      </c>
      <c r="O16" s="92">
        <f>M16+F16</f>
        <v>100</v>
      </c>
    </row>
    <row r="17" spans="1:15" ht="36.75" customHeight="1">
      <c r="A17" s="17" t="s">
        <v>41</v>
      </c>
      <c r="B17" s="18" t="s">
        <v>42</v>
      </c>
      <c r="C17" s="39">
        <f t="shared" si="3"/>
        <v>56.349999999999994</v>
      </c>
      <c r="D17" s="35">
        <v>10.235</v>
      </c>
      <c r="E17" s="35">
        <v>0.61</v>
      </c>
      <c r="F17" s="35">
        <v>35</v>
      </c>
      <c r="G17" s="35">
        <f t="shared" si="0"/>
        <v>21.349999999999998</v>
      </c>
      <c r="H17" s="35">
        <v>100</v>
      </c>
      <c r="I17" s="35">
        <v>1</v>
      </c>
      <c r="J17" s="35">
        <v>35</v>
      </c>
      <c r="K17" s="35">
        <f t="shared" si="1"/>
        <v>35</v>
      </c>
      <c r="L17" s="113">
        <v>0</v>
      </c>
      <c r="M17" s="113">
        <v>30</v>
      </c>
      <c r="N17" s="35">
        <f t="shared" si="2"/>
        <v>0</v>
      </c>
      <c r="O17" s="92">
        <f t="shared" si="4"/>
        <v>100</v>
      </c>
    </row>
    <row r="18" spans="1:15" ht="25.5" customHeight="1">
      <c r="A18" s="17" t="s">
        <v>71</v>
      </c>
      <c r="B18" s="18" t="s">
        <v>43</v>
      </c>
      <c r="C18" s="39">
        <f>G18+K18+N18</f>
        <v>85</v>
      </c>
      <c r="D18" s="35">
        <v>0</v>
      </c>
      <c r="E18" s="35">
        <v>1</v>
      </c>
      <c r="F18" s="35">
        <v>35</v>
      </c>
      <c r="G18" s="35">
        <f t="shared" si="0"/>
        <v>35</v>
      </c>
      <c r="H18" s="35">
        <v>100</v>
      </c>
      <c r="I18" s="35">
        <v>1</v>
      </c>
      <c r="J18" s="35">
        <v>35</v>
      </c>
      <c r="K18" s="35">
        <f t="shared" si="1"/>
        <v>35</v>
      </c>
      <c r="L18" s="113">
        <v>0.5</v>
      </c>
      <c r="M18" s="113">
        <v>30</v>
      </c>
      <c r="N18" s="35">
        <f t="shared" si="2"/>
        <v>15</v>
      </c>
      <c r="O18" s="92">
        <f t="shared" si="4"/>
        <v>100</v>
      </c>
    </row>
    <row r="19" spans="1:11" s="26" customFormat="1" ht="22.5" customHeight="1">
      <c r="A19" s="54"/>
      <c r="B19" s="55"/>
      <c r="C19" s="43"/>
      <c r="D19" s="44"/>
      <c r="E19" s="44"/>
      <c r="F19" s="44"/>
      <c r="G19" s="44"/>
      <c r="H19" s="44"/>
      <c r="I19" s="44"/>
      <c r="J19" s="44"/>
      <c r="K19" s="44"/>
    </row>
    <row r="20" spans="1:11" s="26" customFormat="1" ht="25.5" customHeight="1">
      <c r="A20" s="54"/>
      <c r="B20" s="55"/>
      <c r="C20" s="43"/>
      <c r="D20" s="44"/>
      <c r="E20" s="44"/>
      <c r="F20" s="44"/>
      <c r="G20" s="44"/>
      <c r="H20" s="44"/>
      <c r="I20" s="44"/>
      <c r="J20" s="44"/>
      <c r="K20" s="44"/>
    </row>
    <row r="21" spans="1:11" s="26" customFormat="1" ht="21.75" customHeight="1">
      <c r="A21" s="54"/>
      <c r="B21" s="55"/>
      <c r="C21" s="43"/>
      <c r="D21" s="44"/>
      <c r="E21" s="44"/>
      <c r="F21" s="44"/>
      <c r="G21" s="44"/>
      <c r="H21" s="44"/>
      <c r="I21" s="44"/>
      <c r="J21" s="44"/>
      <c r="K21" s="44"/>
    </row>
    <row r="22" spans="1:11" s="26" customFormat="1" ht="21" customHeight="1">
      <c r="A22" s="54"/>
      <c r="B22" s="55"/>
      <c r="C22" s="43"/>
      <c r="D22" s="44"/>
      <c r="E22" s="44"/>
      <c r="F22" s="44"/>
      <c r="G22" s="44"/>
      <c r="H22" s="44"/>
      <c r="I22" s="44"/>
      <c r="J22" s="44"/>
      <c r="K22" s="44"/>
    </row>
    <row r="23" spans="1:11" s="26" customFormat="1" ht="24" customHeight="1">
      <c r="A23" s="54"/>
      <c r="B23" s="55"/>
      <c r="C23" s="43"/>
      <c r="D23" s="44"/>
      <c r="E23" s="44"/>
      <c r="F23" s="44"/>
      <c r="G23" s="44"/>
      <c r="H23" s="44"/>
      <c r="I23" s="44"/>
      <c r="J23" s="44"/>
      <c r="K23" s="44"/>
    </row>
    <row r="24" spans="1:11" s="26" customFormat="1" ht="20.25" customHeight="1">
      <c r="A24" s="54"/>
      <c r="B24" s="55"/>
      <c r="C24" s="43"/>
      <c r="D24" s="44"/>
      <c r="E24" s="44"/>
      <c r="F24" s="44"/>
      <c r="G24" s="44"/>
      <c r="H24" s="44"/>
      <c r="I24" s="44"/>
      <c r="J24" s="44"/>
      <c r="K24" s="44"/>
    </row>
    <row r="25" spans="1:11" s="26" customFormat="1" ht="15.75" customHeight="1">
      <c r="A25" s="54"/>
      <c r="B25" s="55"/>
      <c r="C25" s="43"/>
      <c r="D25" s="44"/>
      <c r="E25" s="44"/>
      <c r="F25" s="44"/>
      <c r="G25" s="44"/>
      <c r="H25" s="44"/>
      <c r="I25" s="44"/>
      <c r="J25" s="44"/>
      <c r="K25" s="44"/>
    </row>
    <row r="26" spans="1:11" s="26" customFormat="1" ht="22.5" customHeight="1">
      <c r="A26" s="54"/>
      <c r="B26" s="55"/>
      <c r="C26" s="43"/>
      <c r="D26" s="44"/>
      <c r="E26" s="44"/>
      <c r="F26" s="44"/>
      <c r="G26" s="44"/>
      <c r="H26" s="44"/>
      <c r="I26" s="44"/>
      <c r="J26" s="44"/>
      <c r="K26" s="44"/>
    </row>
    <row r="27" spans="1:11" s="26" customFormat="1" ht="32.25" customHeight="1">
      <c r="A27" s="54"/>
      <c r="B27" s="55"/>
      <c r="C27" s="43"/>
      <c r="D27" s="44"/>
      <c r="E27" s="44"/>
      <c r="F27" s="44"/>
      <c r="G27" s="44"/>
      <c r="H27" s="44"/>
      <c r="I27" s="44"/>
      <c r="J27" s="44"/>
      <c r="K27" s="44"/>
    </row>
    <row r="28" spans="1:11" s="26" customFormat="1" ht="21.75" customHeight="1">
      <c r="A28" s="54"/>
      <c r="B28" s="55"/>
      <c r="C28" s="43"/>
      <c r="D28" s="44"/>
      <c r="E28" s="44"/>
      <c r="F28" s="44"/>
      <c r="G28" s="44"/>
      <c r="H28" s="44"/>
      <c r="I28" s="44"/>
      <c r="J28" s="44"/>
      <c r="K28" s="44"/>
    </row>
    <row r="29" spans="1:11" s="26" customFormat="1" ht="15.75" customHeight="1">
      <c r="A29" s="54"/>
      <c r="B29" s="55"/>
      <c r="C29" s="43"/>
      <c r="D29" s="44"/>
      <c r="E29" s="44"/>
      <c r="F29" s="44"/>
      <c r="G29" s="44"/>
      <c r="H29" s="44"/>
      <c r="I29" s="44"/>
      <c r="J29" s="44"/>
      <c r="K29" s="44"/>
    </row>
    <row r="30" spans="1:11" s="26" customFormat="1" ht="17.25" customHeight="1">
      <c r="A30" s="54"/>
      <c r="B30" s="55"/>
      <c r="C30" s="43"/>
      <c r="D30" s="44"/>
      <c r="E30" s="44"/>
      <c r="F30" s="44"/>
      <c r="G30" s="44"/>
      <c r="H30" s="44"/>
      <c r="I30" s="44"/>
      <c r="J30" s="44"/>
      <c r="K30" s="44"/>
    </row>
    <row r="31" spans="1:11" ht="22.5" customHeight="1">
      <c r="A31" s="54"/>
      <c r="B31" s="55"/>
      <c r="C31" s="43"/>
      <c r="D31" s="44"/>
      <c r="E31" s="44"/>
      <c r="F31" s="44"/>
      <c r="G31" s="44"/>
      <c r="H31" s="44"/>
      <c r="I31" s="44"/>
      <c r="J31" s="44"/>
      <c r="K31" s="44"/>
    </row>
    <row r="32" spans="1:11" ht="22.5" customHeight="1">
      <c r="A32" s="54"/>
      <c r="B32" s="55"/>
      <c r="C32" s="43"/>
      <c r="D32" s="44"/>
      <c r="E32" s="44"/>
      <c r="F32" s="44"/>
      <c r="G32" s="44"/>
      <c r="H32" s="44"/>
      <c r="I32" s="44"/>
      <c r="J32" s="44"/>
      <c r="K32" s="44"/>
    </row>
    <row r="33" spans="1:11" ht="21.75" customHeight="1">
      <c r="A33" s="54"/>
      <c r="B33" s="55"/>
      <c r="C33" s="43"/>
      <c r="D33" s="44"/>
      <c r="E33" s="44"/>
      <c r="F33" s="44"/>
      <c r="G33" s="44"/>
      <c r="H33" s="44"/>
      <c r="I33" s="44"/>
      <c r="J33" s="44"/>
      <c r="K33" s="44"/>
    </row>
    <row r="34" spans="1:11" ht="21" customHeight="1">
      <c r="A34" s="54"/>
      <c r="B34" s="55"/>
      <c r="C34" s="43"/>
      <c r="D34" s="44"/>
      <c r="E34" s="44"/>
      <c r="F34" s="44"/>
      <c r="G34" s="44"/>
      <c r="H34" s="44"/>
      <c r="I34" s="44"/>
      <c r="J34" s="44"/>
      <c r="K34" s="44"/>
    </row>
    <row r="35" spans="1:11" ht="20.25" customHeight="1">
      <c r="A35" s="54"/>
      <c r="B35" s="55"/>
      <c r="C35" s="43"/>
      <c r="D35" s="44"/>
      <c r="E35" s="44"/>
      <c r="F35" s="44"/>
      <c r="G35" s="44"/>
      <c r="H35" s="44"/>
      <c r="I35" s="44"/>
      <c r="J35" s="44"/>
      <c r="K35" s="44"/>
    </row>
    <row r="36" spans="1:11" ht="22.5" customHeight="1">
      <c r="A36" s="54"/>
      <c r="B36" s="55"/>
      <c r="C36" s="43"/>
      <c r="D36" s="44"/>
      <c r="E36" s="44"/>
      <c r="F36" s="44"/>
      <c r="G36" s="44"/>
      <c r="H36" s="44"/>
      <c r="I36" s="44"/>
      <c r="J36" s="44"/>
      <c r="K36" s="44"/>
    </row>
    <row r="37" spans="1:11" ht="25.5" customHeight="1">
      <c r="A37" s="54"/>
      <c r="B37" s="55"/>
      <c r="C37" s="43"/>
      <c r="D37" s="44"/>
      <c r="E37" s="44"/>
      <c r="F37" s="44"/>
      <c r="G37" s="44"/>
      <c r="H37" s="44"/>
      <c r="I37" s="44"/>
      <c r="J37" s="44"/>
      <c r="K37" s="44"/>
    </row>
    <row r="38" spans="1:11" ht="32.25" customHeight="1">
      <c r="A38" s="54"/>
      <c r="B38" s="55"/>
      <c r="C38" s="43"/>
      <c r="D38" s="44"/>
      <c r="E38" s="44"/>
      <c r="F38" s="44"/>
      <c r="G38" s="44"/>
      <c r="H38" s="44"/>
      <c r="I38" s="44"/>
      <c r="J38" s="44"/>
      <c r="K38" s="44"/>
    </row>
    <row r="39" spans="1:11" ht="30" customHeight="1">
      <c r="A39" s="54"/>
      <c r="B39" s="55"/>
      <c r="C39" s="43"/>
      <c r="D39" s="44"/>
      <c r="E39" s="44"/>
      <c r="F39" s="44"/>
      <c r="G39" s="44"/>
      <c r="H39" s="44"/>
      <c r="I39" s="44"/>
      <c r="J39" s="44"/>
      <c r="K39" s="44"/>
    </row>
    <row r="40" spans="1:11" ht="25.5" customHeight="1">
      <c r="A40" s="54"/>
      <c r="B40" s="55"/>
      <c r="C40" s="43"/>
      <c r="D40" s="44"/>
      <c r="E40" s="44"/>
      <c r="F40" s="44"/>
      <c r="G40" s="44"/>
      <c r="H40" s="44"/>
      <c r="I40" s="44"/>
      <c r="J40" s="44"/>
      <c r="K40" s="44"/>
    </row>
    <row r="41" spans="1:11" ht="25.5" customHeight="1">
      <c r="A41" s="54"/>
      <c r="B41" s="55"/>
      <c r="C41" s="43"/>
      <c r="D41" s="44"/>
      <c r="E41" s="44"/>
      <c r="F41" s="44"/>
      <c r="G41" s="44"/>
      <c r="H41" s="44"/>
      <c r="I41" s="44"/>
      <c r="J41" s="44"/>
      <c r="K41" s="44"/>
    </row>
    <row r="42" spans="1:11" ht="27.75" customHeight="1">
      <c r="A42" s="56"/>
      <c r="B42" s="55"/>
      <c r="C42" s="43"/>
      <c r="D42" s="44"/>
      <c r="E42" s="44"/>
      <c r="F42" s="44"/>
      <c r="G42" s="44"/>
      <c r="H42" s="44"/>
      <c r="I42" s="44"/>
      <c r="J42" s="44"/>
      <c r="K42" s="44"/>
    </row>
    <row r="43" spans="8:11" ht="15">
      <c r="H43" s="44"/>
      <c r="I43" s="44"/>
      <c r="J43" s="44"/>
      <c r="K43" s="44"/>
    </row>
  </sheetData>
  <sheetProtection/>
  <autoFilter ref="A4:N4"/>
  <mergeCells count="7">
    <mergeCell ref="A1:J1"/>
    <mergeCell ref="L2:N2"/>
    <mergeCell ref="A2:A3"/>
    <mergeCell ref="B2:B3"/>
    <mergeCell ref="C2:C3"/>
    <mergeCell ref="D2:G2"/>
    <mergeCell ref="H2:K2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67" r:id="rId1"/>
  <rowBreaks count="1" manualBreakCount="1">
    <brk id="18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Q12" sqref="Q12"/>
    </sheetView>
  </sheetViews>
  <sheetFormatPr defaultColWidth="9.140625" defaultRowHeight="15"/>
  <cols>
    <col min="1" max="1" width="4.57421875" style="0" customWidth="1"/>
    <col min="2" max="2" width="30.421875" style="4" customWidth="1"/>
    <col min="3" max="3" width="10.421875" style="66" customWidth="1"/>
    <col min="4" max="4" width="8.28125" style="37" customWidth="1"/>
    <col min="5" max="5" width="6.00390625" style="0" customWidth="1"/>
    <col min="6" max="6" width="7.28125" style="0" customWidth="1"/>
    <col min="7" max="7" width="6.140625" style="0" customWidth="1"/>
    <col min="8" max="8" width="6.8515625" style="0" customWidth="1"/>
    <col min="9" max="9" width="6.57421875" style="0" customWidth="1"/>
    <col min="10" max="10" width="8.28125" style="0" customWidth="1"/>
    <col min="11" max="11" width="7.00390625" style="0" customWidth="1"/>
    <col min="12" max="12" width="10.8515625" style="26" hidden="1" customWidth="1"/>
    <col min="13" max="13" width="8.00390625" style="26" hidden="1" customWidth="1"/>
    <col min="14" max="14" width="9.140625" style="0" customWidth="1"/>
  </cols>
  <sheetData>
    <row r="1" spans="1:13" s="7" customFormat="1" ht="23.25" customHeight="1">
      <c r="A1" s="137" t="s">
        <v>17</v>
      </c>
      <c r="B1" s="137"/>
      <c r="C1" s="61"/>
      <c r="D1" s="61"/>
      <c r="L1" s="72"/>
      <c r="M1" s="72"/>
    </row>
    <row r="2" spans="1:13" s="7" customFormat="1" ht="88.5" customHeight="1">
      <c r="A2" s="155" t="s">
        <v>3</v>
      </c>
      <c r="B2" s="155" t="s">
        <v>6</v>
      </c>
      <c r="C2" s="153" t="s">
        <v>20</v>
      </c>
      <c r="D2" s="150" t="s">
        <v>56</v>
      </c>
      <c r="E2" s="151"/>
      <c r="F2" s="151"/>
      <c r="G2" s="152"/>
      <c r="H2" s="147" t="s">
        <v>60</v>
      </c>
      <c r="I2" s="148"/>
      <c r="J2" s="148"/>
      <c r="K2" s="149"/>
      <c r="L2" s="145"/>
      <c r="M2" s="146"/>
    </row>
    <row r="3" spans="1:13" s="11" customFormat="1" ht="38.25" customHeight="1">
      <c r="A3" s="156"/>
      <c r="B3" s="156"/>
      <c r="C3" s="154"/>
      <c r="D3" s="63" t="s">
        <v>48</v>
      </c>
      <c r="E3" s="9" t="s">
        <v>5</v>
      </c>
      <c r="F3" s="9" t="s">
        <v>44</v>
      </c>
      <c r="G3" s="9" t="s">
        <v>45</v>
      </c>
      <c r="H3" s="8" t="s">
        <v>14</v>
      </c>
      <c r="I3" s="9" t="s">
        <v>5</v>
      </c>
      <c r="J3" s="9" t="s">
        <v>44</v>
      </c>
      <c r="K3" s="9" t="s">
        <v>45</v>
      </c>
      <c r="L3" s="110"/>
      <c r="M3" s="110"/>
    </row>
    <row r="4" spans="1:13" s="6" customFormat="1" ht="15">
      <c r="A4" s="53"/>
      <c r="B4" s="53"/>
      <c r="C4" s="38"/>
      <c r="D4" s="62"/>
      <c r="L4" s="80"/>
      <c r="M4" s="80"/>
    </row>
    <row r="5" spans="1:14" ht="23.25" customHeight="1">
      <c r="A5" s="17" t="s">
        <v>22</v>
      </c>
      <c r="B5" s="18" t="s">
        <v>23</v>
      </c>
      <c r="C5" s="39">
        <f aca="true" t="shared" si="0" ref="C5:C18">G5+K5+M5</f>
        <v>100</v>
      </c>
      <c r="D5" s="42" t="s">
        <v>51</v>
      </c>
      <c r="E5" s="35">
        <v>1</v>
      </c>
      <c r="F5" s="35">
        <v>50</v>
      </c>
      <c r="G5" s="35">
        <f aca="true" t="shared" si="1" ref="G5:G18">E5*F5</f>
        <v>50</v>
      </c>
      <c r="H5" s="35" t="s">
        <v>51</v>
      </c>
      <c r="I5" s="35">
        <v>1</v>
      </c>
      <c r="J5" s="35">
        <v>50</v>
      </c>
      <c r="K5" s="35">
        <f aca="true" t="shared" si="2" ref="K5:K18">I5*J5</f>
        <v>50</v>
      </c>
      <c r="L5" s="111"/>
      <c r="M5" s="44"/>
      <c r="N5" s="92">
        <f aca="true" t="shared" si="3" ref="N5:N18">F5+J5+L5</f>
        <v>100</v>
      </c>
    </row>
    <row r="6" spans="1:14" ht="27" customHeight="1">
      <c r="A6" s="17" t="s">
        <v>86</v>
      </c>
      <c r="B6" s="18" t="s">
        <v>25</v>
      </c>
      <c r="C6" s="39">
        <f t="shared" si="0"/>
        <v>100</v>
      </c>
      <c r="D6" s="42" t="s">
        <v>51</v>
      </c>
      <c r="E6" s="35">
        <v>1</v>
      </c>
      <c r="F6" s="35">
        <v>50</v>
      </c>
      <c r="G6" s="35">
        <f t="shared" si="1"/>
        <v>50</v>
      </c>
      <c r="H6" s="35" t="s">
        <v>51</v>
      </c>
      <c r="I6" s="35">
        <v>1</v>
      </c>
      <c r="J6" s="35">
        <v>50</v>
      </c>
      <c r="K6" s="35">
        <f t="shared" si="2"/>
        <v>50</v>
      </c>
      <c r="L6" s="111"/>
      <c r="M6" s="44"/>
      <c r="N6" s="92">
        <f t="shared" si="3"/>
        <v>100</v>
      </c>
    </row>
    <row r="7" spans="1:14" ht="25.5" customHeight="1">
      <c r="A7" s="17" t="s">
        <v>87</v>
      </c>
      <c r="B7" s="18" t="s">
        <v>26</v>
      </c>
      <c r="C7" s="39">
        <f t="shared" si="0"/>
        <v>100</v>
      </c>
      <c r="D7" s="42" t="s">
        <v>51</v>
      </c>
      <c r="E7" s="35">
        <v>1</v>
      </c>
      <c r="F7" s="35">
        <v>50</v>
      </c>
      <c r="G7" s="35">
        <f t="shared" si="1"/>
        <v>50</v>
      </c>
      <c r="H7" s="35" t="s">
        <v>51</v>
      </c>
      <c r="I7" s="35">
        <v>1</v>
      </c>
      <c r="J7" s="35">
        <v>50</v>
      </c>
      <c r="K7" s="35">
        <f t="shared" si="2"/>
        <v>50</v>
      </c>
      <c r="L7" s="111"/>
      <c r="M7" s="44"/>
      <c r="N7" s="92">
        <f t="shared" si="3"/>
        <v>100</v>
      </c>
    </row>
    <row r="8" spans="1:14" ht="23.25" customHeight="1">
      <c r="A8" s="17" t="s">
        <v>88</v>
      </c>
      <c r="B8" s="18" t="s">
        <v>27</v>
      </c>
      <c r="C8" s="39">
        <f t="shared" si="0"/>
        <v>50</v>
      </c>
      <c r="D8" s="42" t="s">
        <v>52</v>
      </c>
      <c r="E8" s="35">
        <v>0</v>
      </c>
      <c r="F8" s="35">
        <v>50</v>
      </c>
      <c r="G8" s="35">
        <f t="shared" si="1"/>
        <v>0</v>
      </c>
      <c r="H8" s="35" t="s">
        <v>51</v>
      </c>
      <c r="I8" s="35">
        <v>1</v>
      </c>
      <c r="J8" s="35">
        <v>50</v>
      </c>
      <c r="K8" s="35">
        <f t="shared" si="2"/>
        <v>50</v>
      </c>
      <c r="L8" s="111"/>
      <c r="M8" s="44"/>
      <c r="N8" s="92">
        <f t="shared" si="3"/>
        <v>100</v>
      </c>
    </row>
    <row r="9" spans="1:14" ht="24" customHeight="1">
      <c r="A9" s="17" t="s">
        <v>89</v>
      </c>
      <c r="B9" s="18" t="s">
        <v>28</v>
      </c>
      <c r="C9" s="39">
        <f t="shared" si="0"/>
        <v>100</v>
      </c>
      <c r="D9" s="42" t="s">
        <v>51</v>
      </c>
      <c r="E9" s="35">
        <v>1</v>
      </c>
      <c r="F9" s="35">
        <v>50</v>
      </c>
      <c r="G9" s="35">
        <f t="shared" si="1"/>
        <v>50</v>
      </c>
      <c r="H9" s="35" t="s">
        <v>51</v>
      </c>
      <c r="I9" s="35">
        <v>1</v>
      </c>
      <c r="J9" s="35">
        <v>50</v>
      </c>
      <c r="K9" s="35">
        <f t="shared" si="2"/>
        <v>50</v>
      </c>
      <c r="L9" s="111"/>
      <c r="M9" s="44"/>
      <c r="N9" s="92">
        <f t="shared" si="3"/>
        <v>100</v>
      </c>
    </row>
    <row r="10" spans="1:14" ht="27" customHeight="1">
      <c r="A10" s="17" t="s">
        <v>29</v>
      </c>
      <c r="B10" s="18" t="s">
        <v>53</v>
      </c>
      <c r="C10" s="39">
        <f t="shared" si="0"/>
        <v>100</v>
      </c>
      <c r="D10" s="42" t="s">
        <v>51</v>
      </c>
      <c r="E10" s="35">
        <v>1</v>
      </c>
      <c r="F10" s="35">
        <v>50</v>
      </c>
      <c r="G10" s="35">
        <f t="shared" si="1"/>
        <v>50</v>
      </c>
      <c r="H10" s="35" t="s">
        <v>51</v>
      </c>
      <c r="I10" s="35">
        <v>1</v>
      </c>
      <c r="J10" s="35">
        <v>50</v>
      </c>
      <c r="K10" s="35">
        <f t="shared" si="2"/>
        <v>50</v>
      </c>
      <c r="L10" s="111"/>
      <c r="M10" s="44"/>
      <c r="N10" s="92">
        <f t="shared" si="3"/>
        <v>100</v>
      </c>
    </row>
    <row r="11" spans="1:14" ht="30.75" customHeight="1">
      <c r="A11" s="17" t="s">
        <v>30</v>
      </c>
      <c r="B11" s="18" t="s">
        <v>31</v>
      </c>
      <c r="C11" s="39">
        <f t="shared" si="0"/>
        <v>100</v>
      </c>
      <c r="D11" s="42" t="s">
        <v>51</v>
      </c>
      <c r="E11" s="35">
        <v>1</v>
      </c>
      <c r="F11" s="35">
        <v>50</v>
      </c>
      <c r="G11" s="35">
        <f t="shared" si="1"/>
        <v>50</v>
      </c>
      <c r="H11" s="35" t="s">
        <v>51</v>
      </c>
      <c r="I11" s="35">
        <v>1</v>
      </c>
      <c r="J11" s="35">
        <v>50</v>
      </c>
      <c r="K11" s="35">
        <f t="shared" si="2"/>
        <v>50</v>
      </c>
      <c r="L11" s="111"/>
      <c r="M11" s="44"/>
      <c r="N11" s="92">
        <f t="shared" si="3"/>
        <v>100</v>
      </c>
    </row>
    <row r="12" spans="1:14" ht="33" customHeight="1">
      <c r="A12" s="17" t="s">
        <v>32</v>
      </c>
      <c r="B12" s="18" t="s">
        <v>54</v>
      </c>
      <c r="C12" s="39">
        <f t="shared" si="0"/>
        <v>100</v>
      </c>
      <c r="D12" s="42" t="s">
        <v>51</v>
      </c>
      <c r="E12" s="35">
        <v>1</v>
      </c>
      <c r="F12" s="35">
        <v>50</v>
      </c>
      <c r="G12" s="35">
        <f t="shared" si="1"/>
        <v>50</v>
      </c>
      <c r="H12" s="35" t="s">
        <v>51</v>
      </c>
      <c r="I12" s="35">
        <v>1</v>
      </c>
      <c r="J12" s="35">
        <v>50</v>
      </c>
      <c r="K12" s="35">
        <f t="shared" si="2"/>
        <v>50</v>
      </c>
      <c r="L12" s="111"/>
      <c r="M12" s="44"/>
      <c r="N12" s="92">
        <f t="shared" si="3"/>
        <v>100</v>
      </c>
    </row>
    <row r="13" spans="1:14" ht="27.75" customHeight="1">
      <c r="A13" s="17" t="s">
        <v>33</v>
      </c>
      <c r="B13" s="18" t="s">
        <v>34</v>
      </c>
      <c r="C13" s="39">
        <f t="shared" si="0"/>
        <v>100</v>
      </c>
      <c r="D13" s="42" t="s">
        <v>51</v>
      </c>
      <c r="E13" s="35">
        <v>1</v>
      </c>
      <c r="F13" s="35">
        <v>50</v>
      </c>
      <c r="G13" s="35">
        <f t="shared" si="1"/>
        <v>50</v>
      </c>
      <c r="H13" s="35" t="s">
        <v>51</v>
      </c>
      <c r="I13" s="35">
        <v>1</v>
      </c>
      <c r="J13" s="35">
        <v>50</v>
      </c>
      <c r="K13" s="35">
        <f t="shared" si="2"/>
        <v>50</v>
      </c>
      <c r="L13" s="111"/>
      <c r="M13" s="44"/>
      <c r="N13" s="92">
        <f t="shared" si="3"/>
        <v>100</v>
      </c>
    </row>
    <row r="14" spans="1:14" ht="22.5" customHeight="1">
      <c r="A14" s="17" t="s">
        <v>35</v>
      </c>
      <c r="B14" s="18" t="s">
        <v>36</v>
      </c>
      <c r="C14" s="39">
        <f t="shared" si="0"/>
        <v>100</v>
      </c>
      <c r="D14" s="42" t="s">
        <v>51</v>
      </c>
      <c r="E14" s="35">
        <v>1</v>
      </c>
      <c r="F14" s="35">
        <v>50</v>
      </c>
      <c r="G14" s="35">
        <f t="shared" si="1"/>
        <v>50</v>
      </c>
      <c r="H14" s="35" t="s">
        <v>51</v>
      </c>
      <c r="I14" s="35">
        <v>1</v>
      </c>
      <c r="J14" s="35">
        <v>50</v>
      </c>
      <c r="K14" s="35">
        <f t="shared" si="2"/>
        <v>50</v>
      </c>
      <c r="L14" s="111"/>
      <c r="M14" s="44"/>
      <c r="N14" s="92">
        <f t="shared" si="3"/>
        <v>100</v>
      </c>
    </row>
    <row r="15" spans="1:14" ht="26.25" customHeight="1">
      <c r="A15" s="17" t="s">
        <v>37</v>
      </c>
      <c r="B15" s="18" t="s">
        <v>38</v>
      </c>
      <c r="C15" s="39">
        <f t="shared" si="0"/>
        <v>100</v>
      </c>
      <c r="D15" s="42" t="s">
        <v>51</v>
      </c>
      <c r="E15" s="35">
        <v>1</v>
      </c>
      <c r="F15" s="35">
        <v>50</v>
      </c>
      <c r="G15" s="35">
        <f t="shared" si="1"/>
        <v>50</v>
      </c>
      <c r="H15" s="35" t="s">
        <v>51</v>
      </c>
      <c r="I15" s="35">
        <v>1</v>
      </c>
      <c r="J15" s="35">
        <v>50</v>
      </c>
      <c r="K15" s="35">
        <f t="shared" si="2"/>
        <v>50</v>
      </c>
      <c r="L15" s="111"/>
      <c r="M15" s="44"/>
      <c r="N15" s="92">
        <f t="shared" si="3"/>
        <v>100</v>
      </c>
    </row>
    <row r="16" spans="1:14" ht="24" customHeight="1">
      <c r="A16" s="17" t="s">
        <v>39</v>
      </c>
      <c r="B16" s="18" t="s">
        <v>40</v>
      </c>
      <c r="C16" s="39">
        <f t="shared" si="0"/>
        <v>100</v>
      </c>
      <c r="D16" s="42" t="s">
        <v>51</v>
      </c>
      <c r="E16" s="35">
        <v>1</v>
      </c>
      <c r="F16" s="35">
        <v>50</v>
      </c>
      <c r="G16" s="35">
        <f t="shared" si="1"/>
        <v>50</v>
      </c>
      <c r="H16" s="35" t="s">
        <v>51</v>
      </c>
      <c r="I16" s="35">
        <v>1</v>
      </c>
      <c r="J16" s="35">
        <v>50</v>
      </c>
      <c r="K16" s="35">
        <f t="shared" si="2"/>
        <v>50</v>
      </c>
      <c r="L16" s="111"/>
      <c r="M16" s="44"/>
      <c r="N16" s="92">
        <f t="shared" si="3"/>
        <v>100</v>
      </c>
    </row>
    <row r="17" spans="1:14" ht="36.75" customHeight="1">
      <c r="A17" s="17" t="s">
        <v>41</v>
      </c>
      <c r="B17" s="18" t="s">
        <v>42</v>
      </c>
      <c r="C17" s="39">
        <f t="shared" si="0"/>
        <v>100</v>
      </c>
      <c r="D17" s="42" t="s">
        <v>51</v>
      </c>
      <c r="E17" s="35">
        <v>1</v>
      </c>
      <c r="F17" s="35">
        <v>50</v>
      </c>
      <c r="G17" s="35">
        <f t="shared" si="1"/>
        <v>50</v>
      </c>
      <c r="H17" s="35" t="s">
        <v>51</v>
      </c>
      <c r="I17" s="35">
        <v>1</v>
      </c>
      <c r="J17" s="35">
        <v>50</v>
      </c>
      <c r="K17" s="35">
        <f t="shared" si="2"/>
        <v>50</v>
      </c>
      <c r="L17" s="111"/>
      <c r="M17" s="44"/>
      <c r="N17" s="92">
        <f t="shared" si="3"/>
        <v>100</v>
      </c>
    </row>
    <row r="18" spans="1:14" ht="29.25" customHeight="1">
      <c r="A18" s="17" t="s">
        <v>71</v>
      </c>
      <c r="B18" s="18" t="s">
        <v>43</v>
      </c>
      <c r="C18" s="39">
        <f t="shared" si="0"/>
        <v>50</v>
      </c>
      <c r="D18" s="42" t="s">
        <v>51</v>
      </c>
      <c r="E18" s="35">
        <v>1</v>
      </c>
      <c r="F18" s="35">
        <v>50</v>
      </c>
      <c r="G18" s="35">
        <f t="shared" si="1"/>
        <v>50</v>
      </c>
      <c r="H18" s="35" t="s">
        <v>52</v>
      </c>
      <c r="I18" s="35">
        <v>0</v>
      </c>
      <c r="J18" s="35">
        <v>50</v>
      </c>
      <c r="K18" s="35">
        <f t="shared" si="2"/>
        <v>0</v>
      </c>
      <c r="L18" s="111"/>
      <c r="M18" s="44"/>
      <c r="N18" s="92">
        <f t="shared" si="3"/>
        <v>100</v>
      </c>
    </row>
    <row r="19" spans="1:11" ht="21.75" customHeight="1">
      <c r="A19" s="54"/>
      <c r="B19" s="55"/>
      <c r="C19" s="57"/>
      <c r="D19" s="43"/>
      <c r="E19" s="44"/>
      <c r="F19" s="44"/>
      <c r="G19" s="44"/>
      <c r="H19" s="44"/>
      <c r="I19" s="44"/>
      <c r="J19" s="44"/>
      <c r="K19" s="44"/>
    </row>
    <row r="20" spans="1:11" ht="21" customHeight="1">
      <c r="A20" s="54"/>
      <c r="B20" s="55"/>
      <c r="C20" s="57"/>
      <c r="D20" s="43"/>
      <c r="E20" s="44"/>
      <c r="F20" s="44"/>
      <c r="G20" s="44"/>
      <c r="H20" s="44"/>
      <c r="I20" s="44"/>
      <c r="J20" s="44"/>
      <c r="K20" s="44"/>
    </row>
    <row r="21" spans="1:11" ht="24" customHeight="1">
      <c r="A21" s="54"/>
      <c r="B21" s="55"/>
      <c r="C21" s="57"/>
      <c r="D21" s="43"/>
      <c r="E21" s="44"/>
      <c r="F21" s="44"/>
      <c r="G21" s="44"/>
      <c r="H21" s="44"/>
      <c r="I21" s="44"/>
      <c r="J21" s="44"/>
      <c r="K21" s="44"/>
    </row>
    <row r="22" spans="1:11" ht="20.25" customHeight="1">
      <c r="A22" s="54"/>
      <c r="B22" s="55"/>
      <c r="C22" s="57"/>
      <c r="D22" s="43"/>
      <c r="E22" s="44"/>
      <c r="F22" s="44"/>
      <c r="G22" s="44"/>
      <c r="H22" s="44"/>
      <c r="I22" s="44"/>
      <c r="J22" s="44"/>
      <c r="K22" s="44"/>
    </row>
    <row r="23" spans="1:11" ht="15.75" customHeight="1">
      <c r="A23" s="54"/>
      <c r="B23" s="55"/>
      <c r="C23" s="57"/>
      <c r="D23" s="43"/>
      <c r="E23" s="44"/>
      <c r="F23" s="44"/>
      <c r="G23" s="44"/>
      <c r="H23" s="44"/>
      <c r="I23" s="44"/>
      <c r="J23" s="44"/>
      <c r="K23" s="44"/>
    </row>
    <row r="24" spans="1:11" ht="22.5" customHeight="1">
      <c r="A24" s="54"/>
      <c r="B24" s="55"/>
      <c r="C24" s="57"/>
      <c r="D24" s="43"/>
      <c r="E24" s="44"/>
      <c r="F24" s="44"/>
      <c r="G24" s="44"/>
      <c r="H24" s="44"/>
      <c r="I24" s="44"/>
      <c r="J24" s="44"/>
      <c r="K24" s="44"/>
    </row>
    <row r="25" spans="1:11" ht="32.25" customHeight="1">
      <c r="A25" s="54"/>
      <c r="B25" s="55"/>
      <c r="C25" s="57"/>
      <c r="D25" s="43"/>
      <c r="E25" s="44"/>
      <c r="F25" s="44"/>
      <c r="G25" s="44"/>
      <c r="H25" s="44"/>
      <c r="I25" s="44"/>
      <c r="J25" s="44"/>
      <c r="K25" s="44"/>
    </row>
    <row r="26" spans="1:11" ht="21.75" customHeight="1">
      <c r="A26" s="54"/>
      <c r="B26" s="55"/>
      <c r="C26" s="57"/>
      <c r="D26" s="43"/>
      <c r="E26" s="44"/>
      <c r="F26" s="44"/>
      <c r="G26" s="44"/>
      <c r="H26" s="44"/>
      <c r="I26" s="44"/>
      <c r="J26" s="44"/>
      <c r="K26" s="44"/>
    </row>
    <row r="27" spans="1:11" ht="15.75" customHeight="1">
      <c r="A27" s="54"/>
      <c r="B27" s="55"/>
      <c r="C27" s="57"/>
      <c r="D27" s="43"/>
      <c r="E27" s="44"/>
      <c r="F27" s="44"/>
      <c r="G27" s="44"/>
      <c r="H27" s="44"/>
      <c r="I27" s="44"/>
      <c r="J27" s="44"/>
      <c r="K27" s="44"/>
    </row>
    <row r="28" spans="1:11" ht="17.25" customHeight="1">
      <c r="A28" s="54"/>
      <c r="B28" s="55"/>
      <c r="C28" s="57"/>
      <c r="D28" s="43"/>
      <c r="E28" s="44"/>
      <c r="F28" s="44"/>
      <c r="G28" s="44"/>
      <c r="H28" s="44"/>
      <c r="I28" s="44"/>
      <c r="J28" s="44"/>
      <c r="K28" s="44"/>
    </row>
    <row r="29" spans="1:11" ht="22.5" customHeight="1">
      <c r="A29" s="54"/>
      <c r="B29" s="55"/>
      <c r="C29" s="57"/>
      <c r="D29" s="43"/>
      <c r="E29" s="44"/>
      <c r="F29" s="44"/>
      <c r="G29" s="44"/>
      <c r="H29" s="44"/>
      <c r="I29" s="44"/>
      <c r="J29" s="44"/>
      <c r="K29" s="44"/>
    </row>
    <row r="30" spans="1:11" ht="22.5" customHeight="1">
      <c r="A30" s="54"/>
      <c r="B30" s="55"/>
      <c r="C30" s="57"/>
      <c r="D30" s="43"/>
      <c r="E30" s="44"/>
      <c r="F30" s="44"/>
      <c r="G30" s="44"/>
      <c r="H30" s="44"/>
      <c r="I30" s="44"/>
      <c r="J30" s="44"/>
      <c r="K30" s="44"/>
    </row>
    <row r="31" spans="1:11" ht="21.75" customHeight="1">
      <c r="A31" s="54"/>
      <c r="B31" s="55"/>
      <c r="C31" s="57"/>
      <c r="D31" s="43"/>
      <c r="E31" s="44"/>
      <c r="F31" s="44"/>
      <c r="G31" s="44"/>
      <c r="H31" s="44"/>
      <c r="I31" s="44"/>
      <c r="J31" s="44"/>
      <c r="K31" s="44"/>
    </row>
    <row r="32" spans="1:11" ht="21" customHeight="1">
      <c r="A32" s="54"/>
      <c r="B32" s="55"/>
      <c r="C32" s="57"/>
      <c r="D32" s="43"/>
      <c r="E32" s="44"/>
      <c r="F32" s="44"/>
      <c r="G32" s="44"/>
      <c r="H32" s="44"/>
      <c r="I32" s="44"/>
      <c r="J32" s="44"/>
      <c r="K32" s="44"/>
    </row>
    <row r="33" spans="1:11" ht="20.25" customHeight="1">
      <c r="A33" s="54"/>
      <c r="B33" s="55"/>
      <c r="C33" s="57"/>
      <c r="D33" s="43"/>
      <c r="E33" s="44"/>
      <c r="F33" s="44"/>
      <c r="G33" s="44"/>
      <c r="H33" s="44"/>
      <c r="I33" s="44"/>
      <c r="J33" s="44"/>
      <c r="K33" s="44"/>
    </row>
    <row r="34" spans="1:11" ht="22.5" customHeight="1">
      <c r="A34" s="54"/>
      <c r="B34" s="55"/>
      <c r="C34" s="57"/>
      <c r="D34" s="43"/>
      <c r="E34" s="44"/>
      <c r="F34" s="44"/>
      <c r="G34" s="44"/>
      <c r="H34" s="44"/>
      <c r="I34" s="44"/>
      <c r="J34" s="44"/>
      <c r="K34" s="44"/>
    </row>
    <row r="35" spans="1:11" ht="25.5" customHeight="1">
      <c r="A35" s="54"/>
      <c r="B35" s="55"/>
      <c r="C35" s="57"/>
      <c r="D35" s="43"/>
      <c r="E35" s="44"/>
      <c r="F35" s="44"/>
      <c r="G35" s="44"/>
      <c r="H35" s="44"/>
      <c r="I35" s="44"/>
      <c r="J35" s="44"/>
      <c r="K35" s="44"/>
    </row>
    <row r="36" spans="1:11" ht="32.25" customHeight="1">
      <c r="A36" s="54"/>
      <c r="B36" s="55"/>
      <c r="C36" s="57"/>
      <c r="D36" s="43"/>
      <c r="E36" s="44"/>
      <c r="F36" s="44"/>
      <c r="G36" s="44"/>
      <c r="H36" s="44"/>
      <c r="I36" s="44"/>
      <c r="J36" s="44"/>
      <c r="K36" s="44"/>
    </row>
    <row r="37" spans="1:11" ht="30" customHeight="1">
      <c r="A37" s="54"/>
      <c r="B37" s="55"/>
      <c r="C37" s="57"/>
      <c r="D37" s="43"/>
      <c r="E37" s="44"/>
      <c r="F37" s="44"/>
      <c r="G37" s="44"/>
      <c r="H37" s="44"/>
      <c r="I37" s="44"/>
      <c r="J37" s="44"/>
      <c r="K37" s="44"/>
    </row>
    <row r="38" spans="1:11" ht="25.5" customHeight="1">
      <c r="A38" s="54"/>
      <c r="B38" s="55"/>
      <c r="C38" s="57"/>
      <c r="D38" s="43"/>
      <c r="E38" s="44"/>
      <c r="F38" s="44"/>
      <c r="G38" s="44"/>
      <c r="H38" s="44"/>
      <c r="I38" s="44"/>
      <c r="J38" s="44"/>
      <c r="K38" s="44"/>
    </row>
    <row r="39" spans="1:11" ht="25.5" customHeight="1">
      <c r="A39" s="54"/>
      <c r="B39" s="55"/>
      <c r="C39" s="57"/>
      <c r="D39" s="43"/>
      <c r="E39" s="44"/>
      <c r="F39" s="44"/>
      <c r="G39" s="44"/>
      <c r="H39" s="44"/>
      <c r="I39" s="44"/>
      <c r="J39" s="44"/>
      <c r="K39" s="44"/>
    </row>
    <row r="40" spans="1:11" ht="27.75" customHeight="1">
      <c r="A40" s="56"/>
      <c r="B40" s="55"/>
      <c r="C40" s="57"/>
      <c r="D40" s="43"/>
      <c r="E40" s="44"/>
      <c r="F40" s="44"/>
      <c r="G40" s="44"/>
      <c r="H40" s="44"/>
      <c r="I40" s="44"/>
      <c r="J40" s="44"/>
      <c r="K40" s="44"/>
    </row>
    <row r="41" spans="3:11" ht="15">
      <c r="C41" s="57"/>
      <c r="D41" s="43"/>
      <c r="E41" s="44"/>
      <c r="F41" s="44"/>
      <c r="G41" s="44"/>
      <c r="H41" s="44"/>
      <c r="I41" s="44"/>
      <c r="J41" s="44"/>
      <c r="K41" s="44"/>
    </row>
    <row r="42" spans="3:11" ht="15">
      <c r="C42" s="68"/>
      <c r="D42" s="40"/>
      <c r="E42" s="26"/>
      <c r="F42" s="26"/>
      <c r="G42" s="26"/>
      <c r="H42" s="26"/>
      <c r="I42" s="26"/>
      <c r="J42" s="26"/>
      <c r="K42" s="26"/>
    </row>
  </sheetData>
  <sheetProtection/>
  <mergeCells count="7">
    <mergeCell ref="L2:M2"/>
    <mergeCell ref="H2:K2"/>
    <mergeCell ref="D2:G2"/>
    <mergeCell ref="A1:B1"/>
    <mergeCell ref="C2:C3"/>
    <mergeCell ref="B2:B3"/>
    <mergeCell ref="A2:A3"/>
  </mergeCells>
  <printOptions/>
  <pageMargins left="0.1968503937007874" right="0.2362204724409449" top="0.31496062992125984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3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D16" sqref="AD16"/>
    </sheetView>
  </sheetViews>
  <sheetFormatPr defaultColWidth="9.140625" defaultRowHeight="15"/>
  <cols>
    <col min="1" max="1" width="5.421875" style="0" customWidth="1"/>
    <col min="2" max="2" width="26.28125" style="4" customWidth="1"/>
    <col min="3" max="3" width="7.7109375" style="66" customWidth="1"/>
    <col min="4" max="4" width="6.8515625" style="37" customWidth="1"/>
    <col min="5" max="5" width="7.00390625" style="0" customWidth="1"/>
    <col min="6" max="6" width="7.7109375" style="0" customWidth="1"/>
    <col min="7" max="7" width="8.8515625" style="0" customWidth="1"/>
    <col min="8" max="8" width="7.140625" style="0" customWidth="1"/>
    <col min="9" max="9" width="6.421875" style="0" customWidth="1"/>
    <col min="10" max="10" width="7.28125" style="0" customWidth="1"/>
    <col min="11" max="11" width="7.421875" style="0" customWidth="1"/>
    <col min="12" max="12" width="7.00390625" style="0" customWidth="1"/>
    <col min="13" max="13" width="6.00390625" style="0" customWidth="1"/>
    <col min="14" max="14" width="7.57421875" style="0" customWidth="1"/>
    <col min="15" max="15" width="7.8515625" style="0" customWidth="1"/>
    <col min="16" max="16" width="6.8515625" style="0" customWidth="1"/>
    <col min="17" max="17" width="6.140625" style="0" customWidth="1"/>
    <col min="18" max="19" width="6.00390625" style="0" customWidth="1"/>
    <col min="20" max="20" width="7.140625" style="0" customWidth="1"/>
    <col min="21" max="21" width="7.00390625" style="0" customWidth="1"/>
    <col min="22" max="22" width="8.8515625" style="0" customWidth="1"/>
    <col min="23" max="23" width="4.7109375" style="0" customWidth="1"/>
    <col min="24" max="24" width="6.00390625" style="0" customWidth="1"/>
    <col min="25" max="25" width="6.57421875" style="0" customWidth="1"/>
  </cols>
  <sheetData>
    <row r="1" spans="1:8" s="7" customFormat="1" ht="24" customHeight="1">
      <c r="A1" s="166" t="s">
        <v>15</v>
      </c>
      <c r="B1" s="166"/>
      <c r="C1" s="167"/>
      <c r="D1" s="167"/>
      <c r="E1" s="167"/>
      <c r="F1" s="167"/>
      <c r="G1" s="167"/>
      <c r="H1" s="167"/>
    </row>
    <row r="2" spans="1:26" s="7" customFormat="1" ht="102" customHeight="1">
      <c r="A2" s="125" t="s">
        <v>3</v>
      </c>
      <c r="B2" s="125" t="s">
        <v>6</v>
      </c>
      <c r="C2" s="126" t="s">
        <v>20</v>
      </c>
      <c r="D2" s="160" t="s">
        <v>16</v>
      </c>
      <c r="E2" s="161"/>
      <c r="F2" s="161"/>
      <c r="G2" s="162"/>
      <c r="H2" s="134" t="s">
        <v>10</v>
      </c>
      <c r="I2" s="135"/>
      <c r="J2" s="135"/>
      <c r="K2" s="136"/>
      <c r="L2" s="130" t="s">
        <v>11</v>
      </c>
      <c r="M2" s="131"/>
      <c r="N2" s="131"/>
      <c r="O2" s="132"/>
      <c r="P2" s="134" t="s">
        <v>12</v>
      </c>
      <c r="Q2" s="135"/>
      <c r="R2" s="135"/>
      <c r="S2" s="136"/>
      <c r="T2" s="130" t="s">
        <v>13</v>
      </c>
      <c r="U2" s="131"/>
      <c r="V2" s="132"/>
      <c r="W2" s="130" t="s">
        <v>57</v>
      </c>
      <c r="X2" s="131"/>
      <c r="Y2" s="131"/>
      <c r="Z2" s="132"/>
    </row>
    <row r="3" spans="1:26" s="11" customFormat="1" ht="31.5" customHeight="1">
      <c r="A3" s="129"/>
      <c r="B3" s="129"/>
      <c r="C3" s="127"/>
      <c r="D3" s="8" t="s">
        <v>14</v>
      </c>
      <c r="E3" s="9" t="s">
        <v>5</v>
      </c>
      <c r="F3" s="9" t="s">
        <v>44</v>
      </c>
      <c r="G3" s="9" t="s">
        <v>45</v>
      </c>
      <c r="H3" s="8" t="s">
        <v>14</v>
      </c>
      <c r="I3" s="9" t="s">
        <v>5</v>
      </c>
      <c r="J3" s="9" t="s">
        <v>44</v>
      </c>
      <c r="K3" s="9" t="s">
        <v>45</v>
      </c>
      <c r="L3" s="8" t="s">
        <v>14</v>
      </c>
      <c r="M3" s="9" t="s">
        <v>5</v>
      </c>
      <c r="N3" s="9" t="s">
        <v>44</v>
      </c>
      <c r="O3" s="9" t="s">
        <v>45</v>
      </c>
      <c r="P3" s="8" t="s">
        <v>14</v>
      </c>
      <c r="Q3" s="9" t="s">
        <v>5</v>
      </c>
      <c r="R3" s="9" t="s">
        <v>44</v>
      </c>
      <c r="S3" s="9" t="s">
        <v>45</v>
      </c>
      <c r="T3" s="9" t="s">
        <v>5</v>
      </c>
      <c r="U3" s="9" t="s">
        <v>44</v>
      </c>
      <c r="V3" s="9" t="s">
        <v>45</v>
      </c>
      <c r="W3" s="8" t="s">
        <v>14</v>
      </c>
      <c r="X3" s="9" t="s">
        <v>5</v>
      </c>
      <c r="Y3" s="9" t="s">
        <v>44</v>
      </c>
      <c r="Z3" s="9" t="s">
        <v>45</v>
      </c>
    </row>
    <row r="4" spans="1:4" s="6" customFormat="1" ht="12.75" customHeight="1">
      <c r="A4" s="5"/>
      <c r="B4" s="5"/>
      <c r="C4" s="38"/>
      <c r="D4" s="62"/>
    </row>
    <row r="5" spans="1:27" ht="23.25" customHeight="1">
      <c r="A5" s="17" t="s">
        <v>22</v>
      </c>
      <c r="B5" s="18" t="s">
        <v>23</v>
      </c>
      <c r="C5" s="39">
        <f>G5+K5+O5+S5+V5+Z5</f>
        <v>40</v>
      </c>
      <c r="D5" s="42" t="s">
        <v>51</v>
      </c>
      <c r="E5" s="35">
        <v>1</v>
      </c>
      <c r="F5" s="35">
        <v>10</v>
      </c>
      <c r="G5" s="35">
        <f aca="true" t="shared" si="0" ref="G5:G18">E5*F5</f>
        <v>10</v>
      </c>
      <c r="H5" s="35">
        <v>88.889</v>
      </c>
      <c r="I5" s="35">
        <v>1</v>
      </c>
      <c r="J5" s="35">
        <v>10</v>
      </c>
      <c r="K5" s="35">
        <f aca="true" t="shared" si="1" ref="K5:K18">I5*J5</f>
        <v>10</v>
      </c>
      <c r="L5" s="35" t="s">
        <v>51</v>
      </c>
      <c r="M5" s="35">
        <v>1</v>
      </c>
      <c r="N5" s="35">
        <v>10</v>
      </c>
      <c r="O5" s="35">
        <f aca="true" t="shared" si="2" ref="O5:O18">M5*N5</f>
        <v>10</v>
      </c>
      <c r="P5" s="35">
        <v>0</v>
      </c>
      <c r="Q5" s="35">
        <v>1</v>
      </c>
      <c r="R5" s="35">
        <v>10</v>
      </c>
      <c r="S5" s="35">
        <f aca="true" t="shared" si="3" ref="S5:S18">Q5*R5</f>
        <v>10</v>
      </c>
      <c r="T5" s="35">
        <v>0</v>
      </c>
      <c r="U5" s="35">
        <v>30</v>
      </c>
      <c r="V5" s="35">
        <f aca="true" t="shared" si="4" ref="V5:V18">T5*U5</f>
        <v>0</v>
      </c>
      <c r="W5" s="102" t="s">
        <v>52</v>
      </c>
      <c r="X5" s="102">
        <v>0</v>
      </c>
      <c r="Y5" s="103">
        <v>30</v>
      </c>
      <c r="Z5" s="104">
        <f aca="true" t="shared" si="5" ref="Z5:Z17">X5*Y5</f>
        <v>0</v>
      </c>
      <c r="AA5" s="92">
        <f>F5+J5+N5+R5+U5+Y5</f>
        <v>100</v>
      </c>
    </row>
    <row r="6" spans="1:27" ht="34.5" customHeight="1">
      <c r="A6" s="17" t="s">
        <v>86</v>
      </c>
      <c r="B6" s="18" t="s">
        <v>25</v>
      </c>
      <c r="C6" s="101">
        <f>G6+K6+O6+S6+V6</f>
        <v>28.572</v>
      </c>
      <c r="D6" s="42" t="s">
        <v>52</v>
      </c>
      <c r="E6" s="35">
        <v>0</v>
      </c>
      <c r="F6" s="35">
        <v>14.286</v>
      </c>
      <c r="G6" s="35">
        <f>E6*F6</f>
        <v>0</v>
      </c>
      <c r="H6" s="35">
        <v>0</v>
      </c>
      <c r="I6" s="35">
        <v>0</v>
      </c>
      <c r="J6" s="35">
        <v>14.286</v>
      </c>
      <c r="K6" s="35">
        <f t="shared" si="1"/>
        <v>0</v>
      </c>
      <c r="L6" s="35" t="s">
        <v>51</v>
      </c>
      <c r="M6" s="35">
        <v>1</v>
      </c>
      <c r="N6" s="35">
        <v>14.286</v>
      </c>
      <c r="O6" s="35">
        <f t="shared" si="2"/>
        <v>14.286</v>
      </c>
      <c r="P6" s="35">
        <v>0</v>
      </c>
      <c r="Q6" s="35">
        <v>1</v>
      </c>
      <c r="R6" s="35">
        <v>14.286</v>
      </c>
      <c r="S6" s="35">
        <f t="shared" si="3"/>
        <v>14.286</v>
      </c>
      <c r="T6" s="35">
        <v>0</v>
      </c>
      <c r="U6" s="35">
        <v>42.856</v>
      </c>
      <c r="V6" s="35">
        <f t="shared" si="4"/>
        <v>0</v>
      </c>
      <c r="W6" s="163" t="s">
        <v>47</v>
      </c>
      <c r="X6" s="164"/>
      <c r="Y6" s="164"/>
      <c r="Z6" s="165"/>
      <c r="AA6" s="92">
        <f>F6+J6+N6+R6+U6</f>
        <v>100</v>
      </c>
    </row>
    <row r="7" spans="1:27" ht="34.5" customHeight="1">
      <c r="A7" s="99" t="s">
        <v>87</v>
      </c>
      <c r="B7" s="100" t="s">
        <v>26</v>
      </c>
      <c r="C7" s="39">
        <f>G7+K7+O7+S7+V7+Z7</f>
        <v>64.289</v>
      </c>
      <c r="D7" s="96" t="s">
        <v>51</v>
      </c>
      <c r="E7" s="96">
        <v>1</v>
      </c>
      <c r="F7" s="96">
        <v>14.286</v>
      </c>
      <c r="G7" s="96">
        <f>E7*F7</f>
        <v>14.286</v>
      </c>
      <c r="H7" s="96">
        <v>0</v>
      </c>
      <c r="I7" s="96">
        <v>0</v>
      </c>
      <c r="J7" s="96">
        <v>14.286</v>
      </c>
      <c r="K7" s="96">
        <f>I7*J7</f>
        <v>0</v>
      </c>
      <c r="L7" s="96" t="s">
        <v>51</v>
      </c>
      <c r="M7" s="96">
        <v>1</v>
      </c>
      <c r="N7" s="96">
        <v>14.289</v>
      </c>
      <c r="O7" s="96">
        <f>M7*N7</f>
        <v>14.289</v>
      </c>
      <c r="P7" s="96">
        <v>0</v>
      </c>
      <c r="Q7" s="96">
        <v>1</v>
      </c>
      <c r="R7" s="96">
        <v>14.286</v>
      </c>
      <c r="S7" s="96">
        <f>Q7*R7</f>
        <v>14.286</v>
      </c>
      <c r="T7" s="96">
        <v>0.5</v>
      </c>
      <c r="U7" s="96">
        <v>42.856</v>
      </c>
      <c r="V7" s="96">
        <f>T7*U7</f>
        <v>21.428</v>
      </c>
      <c r="W7" s="163" t="s">
        <v>47</v>
      </c>
      <c r="X7" s="164"/>
      <c r="Y7" s="164"/>
      <c r="Z7" s="165"/>
      <c r="AA7" s="92">
        <f>F7+J7+N7+R7+U7+Y7</f>
        <v>100.003</v>
      </c>
    </row>
    <row r="8" spans="1:27" ht="34.5" customHeight="1">
      <c r="A8" s="17" t="s">
        <v>88</v>
      </c>
      <c r="B8" s="18" t="s">
        <v>27</v>
      </c>
      <c r="C8" s="39">
        <f>G8+K8+O8+S8+V8</f>
        <v>28.572</v>
      </c>
      <c r="D8" s="42" t="s">
        <v>52</v>
      </c>
      <c r="E8" s="35">
        <v>0</v>
      </c>
      <c r="F8" s="35">
        <v>14.286</v>
      </c>
      <c r="G8" s="35">
        <f t="shared" si="0"/>
        <v>0</v>
      </c>
      <c r="H8" s="35">
        <v>0</v>
      </c>
      <c r="I8" s="35">
        <v>0</v>
      </c>
      <c r="J8" s="35">
        <v>14.286</v>
      </c>
      <c r="K8" s="35">
        <f t="shared" si="1"/>
        <v>0</v>
      </c>
      <c r="L8" s="35" t="s">
        <v>51</v>
      </c>
      <c r="M8" s="35">
        <v>1</v>
      </c>
      <c r="N8" s="35">
        <v>14.286</v>
      </c>
      <c r="O8" s="35">
        <f t="shared" si="2"/>
        <v>14.286</v>
      </c>
      <c r="P8" s="35">
        <v>0</v>
      </c>
      <c r="Q8" s="35">
        <v>1</v>
      </c>
      <c r="R8" s="35">
        <v>14.286</v>
      </c>
      <c r="S8" s="35">
        <f t="shared" si="3"/>
        <v>14.286</v>
      </c>
      <c r="T8" s="35">
        <v>0</v>
      </c>
      <c r="U8" s="35">
        <v>42.856</v>
      </c>
      <c r="V8" s="35">
        <f t="shared" si="4"/>
        <v>0</v>
      </c>
      <c r="W8" s="163" t="s">
        <v>47</v>
      </c>
      <c r="X8" s="164"/>
      <c r="Y8" s="164"/>
      <c r="Z8" s="165"/>
      <c r="AA8" s="92">
        <f aca="true" t="shared" si="6" ref="AA8:AA18">F8+J8+N8+R8+U8+Y8</f>
        <v>100</v>
      </c>
    </row>
    <row r="9" spans="1:27" ht="36" customHeight="1">
      <c r="A9" s="17" t="s">
        <v>89</v>
      </c>
      <c r="B9" s="18" t="s">
        <v>28</v>
      </c>
      <c r="C9" s="39">
        <f>G9+K9+O9+S9+V9</f>
        <v>42.858</v>
      </c>
      <c r="D9" s="42" t="s">
        <v>51</v>
      </c>
      <c r="E9" s="35">
        <v>1</v>
      </c>
      <c r="F9" s="35">
        <v>14.286</v>
      </c>
      <c r="G9" s="35">
        <f t="shared" si="0"/>
        <v>14.286</v>
      </c>
      <c r="H9" s="35">
        <v>0</v>
      </c>
      <c r="I9" s="35">
        <v>0</v>
      </c>
      <c r="J9" s="35">
        <v>14.286</v>
      </c>
      <c r="K9" s="35">
        <f t="shared" si="1"/>
        <v>0</v>
      </c>
      <c r="L9" s="35" t="s">
        <v>51</v>
      </c>
      <c r="M9" s="35">
        <v>1</v>
      </c>
      <c r="N9" s="35">
        <v>14.286</v>
      </c>
      <c r="O9" s="35">
        <f t="shared" si="2"/>
        <v>14.286</v>
      </c>
      <c r="P9" s="35">
        <v>0</v>
      </c>
      <c r="Q9" s="35">
        <v>1</v>
      </c>
      <c r="R9" s="35">
        <v>14.286</v>
      </c>
      <c r="S9" s="35">
        <f t="shared" si="3"/>
        <v>14.286</v>
      </c>
      <c r="T9" s="35">
        <v>0</v>
      </c>
      <c r="U9" s="35">
        <v>42.856</v>
      </c>
      <c r="V9" s="35">
        <f t="shared" si="4"/>
        <v>0</v>
      </c>
      <c r="W9" s="163" t="s">
        <v>47</v>
      </c>
      <c r="X9" s="164"/>
      <c r="Y9" s="164"/>
      <c r="Z9" s="165"/>
      <c r="AA9" s="92">
        <f t="shared" si="6"/>
        <v>100</v>
      </c>
    </row>
    <row r="10" spans="1:27" ht="32.25" customHeight="1">
      <c r="A10" s="17" t="s">
        <v>29</v>
      </c>
      <c r="B10" s="18" t="s">
        <v>53</v>
      </c>
      <c r="C10" s="39">
        <f>G10+K10+O10+S10+V10+Z10</f>
        <v>80</v>
      </c>
      <c r="D10" s="42" t="s">
        <v>52</v>
      </c>
      <c r="E10" s="35">
        <v>0</v>
      </c>
      <c r="F10" s="35">
        <v>10</v>
      </c>
      <c r="G10" s="35">
        <f t="shared" si="0"/>
        <v>0</v>
      </c>
      <c r="H10" s="35">
        <v>0</v>
      </c>
      <c r="I10" s="35">
        <v>0</v>
      </c>
      <c r="J10" s="35">
        <v>10</v>
      </c>
      <c r="K10" s="35">
        <f t="shared" si="1"/>
        <v>0</v>
      </c>
      <c r="L10" s="35" t="s">
        <v>51</v>
      </c>
      <c r="M10" s="35">
        <v>1</v>
      </c>
      <c r="N10" s="35">
        <v>10</v>
      </c>
      <c r="O10" s="35">
        <f t="shared" si="2"/>
        <v>10</v>
      </c>
      <c r="P10" s="35">
        <v>0</v>
      </c>
      <c r="Q10" s="35">
        <v>1</v>
      </c>
      <c r="R10" s="35">
        <v>10</v>
      </c>
      <c r="S10" s="35">
        <f t="shared" si="3"/>
        <v>10</v>
      </c>
      <c r="T10" s="35">
        <v>1</v>
      </c>
      <c r="U10" s="35">
        <v>30</v>
      </c>
      <c r="V10" s="35">
        <f t="shared" si="4"/>
        <v>30</v>
      </c>
      <c r="W10" s="102" t="s">
        <v>51</v>
      </c>
      <c r="X10" s="102">
        <v>1</v>
      </c>
      <c r="Y10" s="103">
        <v>30</v>
      </c>
      <c r="Z10" s="104">
        <f t="shared" si="5"/>
        <v>30</v>
      </c>
      <c r="AA10" s="92">
        <f t="shared" si="6"/>
        <v>100</v>
      </c>
    </row>
    <row r="11" spans="1:27" ht="34.5" customHeight="1">
      <c r="A11" s="17" t="s">
        <v>30</v>
      </c>
      <c r="B11" s="18" t="s">
        <v>31</v>
      </c>
      <c r="C11" s="39">
        <f>G11+K11+O11+S11+V11+Z11</f>
        <v>90</v>
      </c>
      <c r="D11" s="42" t="s">
        <v>51</v>
      </c>
      <c r="E11" s="35">
        <v>1</v>
      </c>
      <c r="F11" s="35">
        <v>10</v>
      </c>
      <c r="G11" s="35">
        <f t="shared" si="0"/>
        <v>10</v>
      </c>
      <c r="H11" s="35">
        <v>0</v>
      </c>
      <c r="I11" s="35">
        <v>0</v>
      </c>
      <c r="J11" s="35">
        <v>10</v>
      </c>
      <c r="K11" s="35">
        <f t="shared" si="1"/>
        <v>0</v>
      </c>
      <c r="L11" s="35" t="s">
        <v>51</v>
      </c>
      <c r="M11" s="35">
        <v>1</v>
      </c>
      <c r="N11" s="35">
        <v>10</v>
      </c>
      <c r="O11" s="35">
        <f t="shared" si="2"/>
        <v>10</v>
      </c>
      <c r="P11" s="35">
        <v>0</v>
      </c>
      <c r="Q11" s="35">
        <v>1</v>
      </c>
      <c r="R11" s="35">
        <v>10</v>
      </c>
      <c r="S11" s="35">
        <v>10</v>
      </c>
      <c r="T11" s="35">
        <v>1</v>
      </c>
      <c r="U11" s="35">
        <v>30</v>
      </c>
      <c r="V11" s="35">
        <f t="shared" si="4"/>
        <v>30</v>
      </c>
      <c r="W11" s="105" t="s">
        <v>51</v>
      </c>
      <c r="X11" s="105">
        <v>1</v>
      </c>
      <c r="Y11" s="106">
        <v>30</v>
      </c>
      <c r="Z11" s="104">
        <f t="shared" si="5"/>
        <v>30</v>
      </c>
      <c r="AA11" s="92">
        <f t="shared" si="6"/>
        <v>100</v>
      </c>
    </row>
    <row r="12" spans="1:27" ht="39" customHeight="1">
      <c r="A12" s="17" t="s">
        <v>32</v>
      </c>
      <c r="B12" s="18" t="s">
        <v>54</v>
      </c>
      <c r="C12" s="39">
        <f>G12+K12+O12+S12+V12+Z12</f>
        <v>90</v>
      </c>
      <c r="D12" s="42" t="s">
        <v>51</v>
      </c>
      <c r="E12" s="35">
        <v>1</v>
      </c>
      <c r="F12" s="35">
        <v>10</v>
      </c>
      <c r="G12" s="35">
        <f t="shared" si="0"/>
        <v>10</v>
      </c>
      <c r="H12" s="35">
        <v>0</v>
      </c>
      <c r="I12" s="35">
        <v>0</v>
      </c>
      <c r="J12" s="35">
        <v>10</v>
      </c>
      <c r="K12" s="35">
        <f t="shared" si="1"/>
        <v>0</v>
      </c>
      <c r="L12" s="35" t="s">
        <v>51</v>
      </c>
      <c r="M12" s="35">
        <v>1</v>
      </c>
      <c r="N12" s="35">
        <v>10</v>
      </c>
      <c r="O12" s="35">
        <f t="shared" si="2"/>
        <v>10</v>
      </c>
      <c r="P12" s="35">
        <v>0</v>
      </c>
      <c r="Q12" s="35">
        <v>1</v>
      </c>
      <c r="R12" s="35">
        <v>10</v>
      </c>
      <c r="S12" s="35">
        <f t="shared" si="3"/>
        <v>10</v>
      </c>
      <c r="T12" s="35">
        <v>1</v>
      </c>
      <c r="U12" s="35">
        <v>30</v>
      </c>
      <c r="V12" s="35">
        <f t="shared" si="4"/>
        <v>30</v>
      </c>
      <c r="W12" s="102" t="s">
        <v>51</v>
      </c>
      <c r="X12" s="102">
        <v>1</v>
      </c>
      <c r="Y12" s="103">
        <v>30</v>
      </c>
      <c r="Z12" s="104">
        <f t="shared" si="5"/>
        <v>30</v>
      </c>
      <c r="AA12" s="92">
        <f t="shared" si="6"/>
        <v>100</v>
      </c>
    </row>
    <row r="13" spans="1:27" ht="25.5" customHeight="1">
      <c r="A13" s="17" t="s">
        <v>33</v>
      </c>
      <c r="B13" s="18" t="s">
        <v>34</v>
      </c>
      <c r="C13" s="39">
        <f aca="true" t="shared" si="7" ref="C13:C18">G13+K13+O13+S13+V13+Z13</f>
        <v>90</v>
      </c>
      <c r="D13" s="42" t="s">
        <v>51</v>
      </c>
      <c r="E13" s="35">
        <v>1</v>
      </c>
      <c r="F13" s="35">
        <v>10</v>
      </c>
      <c r="G13" s="35">
        <f t="shared" si="0"/>
        <v>10</v>
      </c>
      <c r="H13" s="35">
        <v>0</v>
      </c>
      <c r="I13" s="35">
        <v>0</v>
      </c>
      <c r="J13" s="35">
        <v>10</v>
      </c>
      <c r="K13" s="35">
        <f t="shared" si="1"/>
        <v>0</v>
      </c>
      <c r="L13" s="35" t="s">
        <v>51</v>
      </c>
      <c r="M13" s="35">
        <v>1</v>
      </c>
      <c r="N13" s="35">
        <v>10</v>
      </c>
      <c r="O13" s="35">
        <f t="shared" si="2"/>
        <v>10</v>
      </c>
      <c r="P13" s="35">
        <v>0</v>
      </c>
      <c r="Q13" s="35">
        <v>1</v>
      </c>
      <c r="R13" s="35">
        <v>10</v>
      </c>
      <c r="S13" s="35">
        <f t="shared" si="3"/>
        <v>10</v>
      </c>
      <c r="T13" s="35">
        <v>1</v>
      </c>
      <c r="U13" s="35">
        <v>30</v>
      </c>
      <c r="V13" s="35">
        <f t="shared" si="4"/>
        <v>30</v>
      </c>
      <c r="W13" s="102" t="s">
        <v>51</v>
      </c>
      <c r="X13" s="102">
        <v>1</v>
      </c>
      <c r="Y13" s="103">
        <v>30</v>
      </c>
      <c r="Z13" s="104">
        <f t="shared" si="5"/>
        <v>30</v>
      </c>
      <c r="AA13" s="92">
        <f t="shared" si="6"/>
        <v>100</v>
      </c>
    </row>
    <row r="14" spans="1:27" ht="28.5" customHeight="1">
      <c r="A14" s="17" t="s">
        <v>35</v>
      </c>
      <c r="B14" s="18" t="s">
        <v>36</v>
      </c>
      <c r="C14" s="39">
        <f t="shared" si="7"/>
        <v>90</v>
      </c>
      <c r="D14" s="42" t="s">
        <v>51</v>
      </c>
      <c r="E14" s="35">
        <v>1</v>
      </c>
      <c r="F14" s="35">
        <v>10</v>
      </c>
      <c r="G14" s="35">
        <f t="shared" si="0"/>
        <v>10</v>
      </c>
      <c r="H14" s="35">
        <v>0</v>
      </c>
      <c r="I14" s="35">
        <v>0</v>
      </c>
      <c r="J14" s="35">
        <v>10</v>
      </c>
      <c r="K14" s="35">
        <f t="shared" si="1"/>
        <v>0</v>
      </c>
      <c r="L14" s="35" t="s">
        <v>51</v>
      </c>
      <c r="M14" s="35">
        <v>1</v>
      </c>
      <c r="N14" s="35">
        <v>10</v>
      </c>
      <c r="O14" s="35">
        <f t="shared" si="2"/>
        <v>10</v>
      </c>
      <c r="P14" s="35">
        <v>0</v>
      </c>
      <c r="Q14" s="35">
        <v>1</v>
      </c>
      <c r="R14" s="35">
        <v>10</v>
      </c>
      <c r="S14" s="35">
        <f t="shared" si="3"/>
        <v>10</v>
      </c>
      <c r="T14" s="35">
        <v>1</v>
      </c>
      <c r="U14" s="35">
        <v>30</v>
      </c>
      <c r="V14" s="35">
        <f t="shared" si="4"/>
        <v>30</v>
      </c>
      <c r="W14" s="102" t="s">
        <v>51</v>
      </c>
      <c r="X14" s="102">
        <v>1</v>
      </c>
      <c r="Y14" s="103">
        <v>30</v>
      </c>
      <c r="Z14" s="104">
        <f t="shared" si="5"/>
        <v>30</v>
      </c>
      <c r="AA14" s="92">
        <f t="shared" si="6"/>
        <v>100</v>
      </c>
    </row>
    <row r="15" spans="1:27" ht="27" customHeight="1">
      <c r="A15" s="17" t="s">
        <v>37</v>
      </c>
      <c r="B15" s="18" t="s">
        <v>38</v>
      </c>
      <c r="C15" s="39">
        <f t="shared" si="7"/>
        <v>100</v>
      </c>
      <c r="D15" s="42" t="s">
        <v>51</v>
      </c>
      <c r="E15" s="35">
        <v>1</v>
      </c>
      <c r="F15" s="35">
        <v>10</v>
      </c>
      <c r="G15" s="35">
        <f t="shared" si="0"/>
        <v>10</v>
      </c>
      <c r="H15" s="35">
        <v>100</v>
      </c>
      <c r="I15" s="35">
        <v>1</v>
      </c>
      <c r="J15" s="35">
        <v>10</v>
      </c>
      <c r="K15" s="35">
        <f t="shared" si="1"/>
        <v>10</v>
      </c>
      <c r="L15" s="35" t="s">
        <v>51</v>
      </c>
      <c r="M15" s="35">
        <v>1</v>
      </c>
      <c r="N15" s="35">
        <v>10</v>
      </c>
      <c r="O15" s="35">
        <f t="shared" si="2"/>
        <v>10</v>
      </c>
      <c r="P15" s="35">
        <v>0</v>
      </c>
      <c r="Q15" s="35">
        <v>1</v>
      </c>
      <c r="R15" s="35">
        <v>10</v>
      </c>
      <c r="S15" s="35">
        <f t="shared" si="3"/>
        <v>10</v>
      </c>
      <c r="T15" s="35">
        <v>1</v>
      </c>
      <c r="U15" s="35">
        <v>30</v>
      </c>
      <c r="V15" s="35">
        <f t="shared" si="4"/>
        <v>30</v>
      </c>
      <c r="W15" s="102" t="s">
        <v>51</v>
      </c>
      <c r="X15" s="102">
        <v>1</v>
      </c>
      <c r="Y15" s="103">
        <v>30</v>
      </c>
      <c r="Z15" s="104">
        <f t="shared" si="5"/>
        <v>30</v>
      </c>
      <c r="AA15" s="92">
        <f t="shared" si="6"/>
        <v>100</v>
      </c>
    </row>
    <row r="16" spans="1:27" ht="38.25" customHeight="1">
      <c r="A16" s="17" t="s">
        <v>39</v>
      </c>
      <c r="B16" s="18" t="s">
        <v>40</v>
      </c>
      <c r="C16" s="39">
        <f t="shared" si="7"/>
        <v>50</v>
      </c>
      <c r="D16" s="42" t="s">
        <v>52</v>
      </c>
      <c r="E16" s="35">
        <v>0</v>
      </c>
      <c r="F16" s="35">
        <v>10</v>
      </c>
      <c r="G16" s="35">
        <f t="shared" si="0"/>
        <v>0</v>
      </c>
      <c r="H16" s="35">
        <v>0</v>
      </c>
      <c r="I16" s="35">
        <v>0</v>
      </c>
      <c r="J16" s="35">
        <v>10</v>
      </c>
      <c r="K16" s="35">
        <f>I16*J16</f>
        <v>0</v>
      </c>
      <c r="L16" s="35" t="s">
        <v>51</v>
      </c>
      <c r="M16" s="35">
        <v>1</v>
      </c>
      <c r="N16" s="35">
        <v>10</v>
      </c>
      <c r="O16" s="35">
        <f t="shared" si="2"/>
        <v>10</v>
      </c>
      <c r="P16" s="35">
        <v>0</v>
      </c>
      <c r="Q16" s="35">
        <v>1</v>
      </c>
      <c r="R16" s="35">
        <v>10</v>
      </c>
      <c r="S16" s="35">
        <f t="shared" si="3"/>
        <v>10</v>
      </c>
      <c r="T16" s="35">
        <v>1</v>
      </c>
      <c r="U16" s="35">
        <v>30</v>
      </c>
      <c r="V16" s="35">
        <f t="shared" si="4"/>
        <v>30</v>
      </c>
      <c r="W16" s="102" t="s">
        <v>52</v>
      </c>
      <c r="X16" s="102">
        <v>0</v>
      </c>
      <c r="Y16" s="103">
        <v>30</v>
      </c>
      <c r="Z16" s="104">
        <f t="shared" si="5"/>
        <v>0</v>
      </c>
      <c r="AA16" s="92">
        <f t="shared" si="6"/>
        <v>100</v>
      </c>
    </row>
    <row r="17" spans="1:27" ht="30" customHeight="1">
      <c r="A17" s="17" t="s">
        <v>41</v>
      </c>
      <c r="B17" s="18" t="s">
        <v>42</v>
      </c>
      <c r="C17" s="39">
        <f t="shared" si="7"/>
        <v>89.96000000000001</v>
      </c>
      <c r="D17" s="42" t="s">
        <v>51</v>
      </c>
      <c r="E17" s="35">
        <v>1</v>
      </c>
      <c r="F17" s="35">
        <v>10</v>
      </c>
      <c r="G17" s="35">
        <f t="shared" si="0"/>
        <v>10</v>
      </c>
      <c r="H17" s="35">
        <v>0</v>
      </c>
      <c r="I17" s="35">
        <v>0</v>
      </c>
      <c r="J17" s="35">
        <v>10</v>
      </c>
      <c r="K17" s="35">
        <f t="shared" si="1"/>
        <v>0</v>
      </c>
      <c r="L17" s="35" t="s">
        <v>51</v>
      </c>
      <c r="M17" s="35">
        <v>1</v>
      </c>
      <c r="N17" s="35">
        <v>10</v>
      </c>
      <c r="O17" s="35">
        <f t="shared" si="2"/>
        <v>10</v>
      </c>
      <c r="P17" s="35">
        <v>0.4</v>
      </c>
      <c r="Q17" s="35">
        <v>0.996</v>
      </c>
      <c r="R17" s="35">
        <v>10</v>
      </c>
      <c r="S17" s="35">
        <f t="shared" si="3"/>
        <v>9.96</v>
      </c>
      <c r="T17" s="35">
        <v>1</v>
      </c>
      <c r="U17" s="35">
        <v>30</v>
      </c>
      <c r="V17" s="35">
        <f t="shared" si="4"/>
        <v>30</v>
      </c>
      <c r="W17" s="102" t="s">
        <v>51</v>
      </c>
      <c r="X17" s="102">
        <v>1</v>
      </c>
      <c r="Y17" s="103">
        <v>30</v>
      </c>
      <c r="Z17" s="104">
        <f t="shared" si="5"/>
        <v>30</v>
      </c>
      <c r="AA17" s="92">
        <f t="shared" si="6"/>
        <v>100</v>
      </c>
    </row>
    <row r="18" spans="1:27" ht="33.75" customHeight="1">
      <c r="A18" s="17" t="s">
        <v>71</v>
      </c>
      <c r="B18" s="18" t="s">
        <v>43</v>
      </c>
      <c r="C18" s="39">
        <f t="shared" si="7"/>
        <v>42.858</v>
      </c>
      <c r="D18" s="42" t="s">
        <v>52</v>
      </c>
      <c r="E18" s="35">
        <v>0</v>
      </c>
      <c r="F18" s="35">
        <v>14.286</v>
      </c>
      <c r="G18" s="35">
        <f t="shared" si="0"/>
        <v>0</v>
      </c>
      <c r="H18" s="35">
        <v>100</v>
      </c>
      <c r="I18" s="35">
        <v>1</v>
      </c>
      <c r="J18" s="35">
        <v>14.286</v>
      </c>
      <c r="K18" s="35">
        <f t="shared" si="1"/>
        <v>14.286</v>
      </c>
      <c r="L18" s="35" t="s">
        <v>51</v>
      </c>
      <c r="M18" s="35">
        <v>1</v>
      </c>
      <c r="N18" s="35">
        <v>14.286</v>
      </c>
      <c r="O18" s="35">
        <f t="shared" si="2"/>
        <v>14.286</v>
      </c>
      <c r="P18" s="35">
        <v>0</v>
      </c>
      <c r="Q18" s="35">
        <v>1</v>
      </c>
      <c r="R18" s="35">
        <v>14.286</v>
      </c>
      <c r="S18" s="35">
        <f t="shared" si="3"/>
        <v>14.286</v>
      </c>
      <c r="T18" s="35">
        <v>0</v>
      </c>
      <c r="U18" s="35">
        <v>42.856</v>
      </c>
      <c r="V18" s="35">
        <f t="shared" si="4"/>
        <v>0</v>
      </c>
      <c r="W18" s="157" t="s">
        <v>47</v>
      </c>
      <c r="X18" s="158"/>
      <c r="Y18" s="158"/>
      <c r="Z18" s="159"/>
      <c r="AA18" s="92">
        <f t="shared" si="6"/>
        <v>100</v>
      </c>
    </row>
    <row r="19" spans="1:24" s="26" customFormat="1" ht="32.25" customHeight="1">
      <c r="A19" s="54"/>
      <c r="B19" s="55"/>
      <c r="C19" s="57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s="26" customFormat="1" ht="21.75" customHeight="1">
      <c r="A20" s="54"/>
      <c r="B20" s="55"/>
      <c r="C20" s="57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s="26" customFormat="1" ht="15.75" customHeight="1">
      <c r="A21" s="54"/>
      <c r="B21" s="55"/>
      <c r="C21" s="57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s="26" customFormat="1" ht="17.25" customHeight="1">
      <c r="A22" s="54"/>
      <c r="B22" s="55"/>
      <c r="C22" s="57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s="26" customFormat="1" ht="22.5" customHeight="1">
      <c r="A23" s="54"/>
      <c r="B23" s="55"/>
      <c r="C23" s="57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s="26" customFormat="1" ht="22.5" customHeight="1">
      <c r="A24" s="54"/>
      <c r="B24" s="55"/>
      <c r="C24" s="57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s="26" customFormat="1" ht="21.75" customHeight="1">
      <c r="A25" s="54"/>
      <c r="B25" s="55"/>
      <c r="C25" s="57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s="26" customFormat="1" ht="21" customHeight="1">
      <c r="A26" s="54"/>
      <c r="B26" s="55"/>
      <c r="C26" s="57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s="26" customFormat="1" ht="20.25" customHeight="1">
      <c r="A27" s="54"/>
      <c r="B27" s="55"/>
      <c r="C27" s="57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s="26" customFormat="1" ht="22.5" customHeight="1">
      <c r="A28" s="54"/>
      <c r="B28" s="55"/>
      <c r="C28" s="57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s="26" customFormat="1" ht="25.5" customHeight="1">
      <c r="A29" s="54"/>
      <c r="B29" s="55"/>
      <c r="C29" s="57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s="26" customFormat="1" ht="32.25" customHeight="1">
      <c r="A30" s="54"/>
      <c r="B30" s="55"/>
      <c r="C30" s="57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s="26" customFormat="1" ht="30" customHeight="1">
      <c r="A31" s="54"/>
      <c r="B31" s="55"/>
      <c r="C31" s="57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s="26" customFormat="1" ht="25.5" customHeight="1">
      <c r="A32" s="54"/>
      <c r="B32" s="55"/>
      <c r="C32" s="57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s="26" customFormat="1" ht="25.5" customHeight="1">
      <c r="A33" s="54"/>
      <c r="B33" s="55"/>
      <c r="C33" s="57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s="26" customFormat="1" ht="27.75" customHeight="1">
      <c r="A34" s="56"/>
      <c r="B34" s="55"/>
      <c r="C34" s="57"/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2:24" s="26" customFormat="1" ht="15">
      <c r="B35" s="59"/>
      <c r="C35" s="57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2:24" s="26" customFormat="1" ht="15">
      <c r="B36" s="59"/>
      <c r="C36" s="68"/>
      <c r="D36" s="40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2:4" s="26" customFormat="1" ht="15">
      <c r="B37" s="59"/>
      <c r="C37" s="68"/>
      <c r="D37" s="40"/>
    </row>
  </sheetData>
  <sheetProtection/>
  <mergeCells count="15">
    <mergeCell ref="A1:H1"/>
    <mergeCell ref="A2:A3"/>
    <mergeCell ref="B2:B3"/>
    <mergeCell ref="C2:C3"/>
    <mergeCell ref="H2:K2"/>
    <mergeCell ref="T2:V2"/>
    <mergeCell ref="W18:Z18"/>
    <mergeCell ref="D2:G2"/>
    <mergeCell ref="L2:O2"/>
    <mergeCell ref="W8:Z8"/>
    <mergeCell ref="W9:Z9"/>
    <mergeCell ref="W2:Z2"/>
    <mergeCell ref="P2:S2"/>
    <mergeCell ref="W6:Z6"/>
    <mergeCell ref="W7:Z7"/>
  </mergeCells>
  <printOptions/>
  <pageMargins left="0.1968503937007874" right="0.2362204724409449" top="0.2755905511811024" bottom="0.31496062992125984" header="0.31496062992125984" footer="0.3149606299212598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18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S18" sqref="S18"/>
    </sheetView>
  </sheetViews>
  <sheetFormatPr defaultColWidth="9.140625" defaultRowHeight="15"/>
  <cols>
    <col min="1" max="1" width="5.00390625" style="0" customWidth="1"/>
    <col min="2" max="2" width="32.140625" style="4" customWidth="1"/>
    <col min="3" max="3" width="9.8515625" style="37" customWidth="1"/>
    <col min="4" max="4" width="10.00390625" style="0" customWidth="1"/>
    <col min="5" max="5" width="9.28125" style="0" customWidth="1"/>
    <col min="6" max="6" width="8.00390625" style="0" customWidth="1"/>
    <col min="7" max="7" width="8.8515625" style="0" customWidth="1"/>
    <col min="8" max="8" width="10.00390625" style="0" customWidth="1"/>
    <col min="9" max="9" width="8.140625" style="0" customWidth="1"/>
    <col min="10" max="10" width="7.421875" style="0" customWidth="1"/>
    <col min="11" max="11" width="8.421875" style="0" customWidth="1"/>
    <col min="12" max="12" width="8.28125" style="0" customWidth="1"/>
    <col min="13" max="13" width="6.8515625" style="0" customWidth="1"/>
    <col min="14" max="14" width="8.7109375" style="0" customWidth="1"/>
    <col min="15" max="15" width="7.28125" style="0" customWidth="1"/>
    <col min="16" max="16" width="8.7109375" style="0" customWidth="1"/>
    <col min="17" max="17" width="8.8515625" style="0" customWidth="1"/>
    <col min="18" max="18" width="7.57421875" style="0" customWidth="1"/>
    <col min="19" max="19" width="7.8515625" style="0" customWidth="1"/>
    <col min="20" max="20" width="7.28125" style="0" customWidth="1"/>
    <col min="21" max="21" width="6.28125" style="0" customWidth="1"/>
    <col min="22" max="22" width="7.140625" style="0" customWidth="1"/>
  </cols>
  <sheetData>
    <row r="1" spans="1:22" s="7" customFormat="1" ht="23.25" customHeight="1">
      <c r="A1" s="166" t="s">
        <v>61</v>
      </c>
      <c r="B1" s="166"/>
      <c r="C1" s="168"/>
      <c r="D1" s="168"/>
      <c r="E1" s="168"/>
      <c r="F1" s="168"/>
      <c r="G1" s="168"/>
      <c r="H1" s="168"/>
      <c r="I1" s="168"/>
      <c r="J1" s="168"/>
      <c r="K1" s="168"/>
      <c r="L1" s="168"/>
      <c r="S1" s="72"/>
      <c r="T1" s="72"/>
      <c r="U1" s="72"/>
      <c r="V1" s="73"/>
    </row>
    <row r="2" spans="1:22" s="7" customFormat="1" ht="94.5" customHeight="1">
      <c r="A2" s="125" t="s">
        <v>3</v>
      </c>
      <c r="B2" s="125" t="s">
        <v>6</v>
      </c>
      <c r="C2" s="126" t="s">
        <v>20</v>
      </c>
      <c r="D2" s="134" t="s">
        <v>62</v>
      </c>
      <c r="E2" s="135"/>
      <c r="F2" s="135"/>
      <c r="G2" s="136"/>
      <c r="H2" s="134" t="s">
        <v>63</v>
      </c>
      <c r="I2" s="135"/>
      <c r="J2" s="135"/>
      <c r="K2" s="136"/>
      <c r="L2" s="134" t="s">
        <v>64</v>
      </c>
      <c r="M2" s="135"/>
      <c r="N2" s="135"/>
      <c r="O2" s="136"/>
      <c r="P2" s="134" t="s">
        <v>65</v>
      </c>
      <c r="Q2" s="135"/>
      <c r="R2" s="136"/>
      <c r="S2" s="134" t="s">
        <v>66</v>
      </c>
      <c r="T2" s="135"/>
      <c r="U2" s="135"/>
      <c r="V2" s="136"/>
    </row>
    <row r="3" spans="1:22" s="11" customFormat="1" ht="21.75" customHeight="1">
      <c r="A3" s="129"/>
      <c r="B3" s="129"/>
      <c r="C3" s="169"/>
      <c r="D3" s="8" t="s">
        <v>14</v>
      </c>
      <c r="E3" s="9" t="s">
        <v>5</v>
      </c>
      <c r="F3" s="9" t="s">
        <v>44</v>
      </c>
      <c r="G3" s="9" t="s">
        <v>45</v>
      </c>
      <c r="H3" s="8" t="s">
        <v>14</v>
      </c>
      <c r="I3" s="9" t="s">
        <v>5</v>
      </c>
      <c r="J3" s="9" t="s">
        <v>44</v>
      </c>
      <c r="K3" s="9" t="s">
        <v>45</v>
      </c>
      <c r="L3" s="8" t="s">
        <v>14</v>
      </c>
      <c r="M3" s="9" t="s">
        <v>5</v>
      </c>
      <c r="N3" s="9" t="s">
        <v>44</v>
      </c>
      <c r="O3" s="9" t="s">
        <v>45</v>
      </c>
      <c r="P3" s="9" t="s">
        <v>5</v>
      </c>
      <c r="Q3" s="9" t="s">
        <v>44</v>
      </c>
      <c r="R3" s="9" t="s">
        <v>45</v>
      </c>
      <c r="S3" s="8" t="s">
        <v>14</v>
      </c>
      <c r="T3" s="9" t="s">
        <v>5</v>
      </c>
      <c r="U3" s="9" t="s">
        <v>44</v>
      </c>
      <c r="V3" s="9" t="s">
        <v>45</v>
      </c>
    </row>
    <row r="4" spans="1:22" s="6" customFormat="1" ht="11.25" customHeight="1">
      <c r="A4" s="5"/>
      <c r="B4" s="5"/>
      <c r="C4" s="38"/>
      <c r="S4" s="74"/>
      <c r="T4" s="74"/>
      <c r="U4" s="74"/>
      <c r="V4" s="75"/>
    </row>
    <row r="5" spans="1:22" ht="23.25" customHeight="1">
      <c r="A5" s="17" t="s">
        <v>22</v>
      </c>
      <c r="B5" s="18" t="s">
        <v>23</v>
      </c>
      <c r="C5" s="39">
        <f aca="true" t="shared" si="0" ref="C5:C17">G5+K5+O5+R5+V5</f>
        <v>88.894</v>
      </c>
      <c r="D5" s="35">
        <v>120</v>
      </c>
      <c r="E5" s="35">
        <v>1</v>
      </c>
      <c r="F5" s="35">
        <v>28</v>
      </c>
      <c r="G5" s="35">
        <f aca="true" t="shared" si="1" ref="G5:G17">E5*F5</f>
        <v>28</v>
      </c>
      <c r="H5" s="35">
        <v>58.333</v>
      </c>
      <c r="I5" s="35">
        <v>0.583</v>
      </c>
      <c r="J5" s="35">
        <v>18</v>
      </c>
      <c r="K5" s="35">
        <f aca="true" t="shared" si="2" ref="K5:K17">I5*J5</f>
        <v>10.494</v>
      </c>
      <c r="L5" s="35">
        <v>100</v>
      </c>
      <c r="M5" s="35">
        <v>1</v>
      </c>
      <c r="N5" s="35">
        <v>18</v>
      </c>
      <c r="O5" s="35">
        <f aca="true" t="shared" si="3" ref="O5:O17">M5*N5</f>
        <v>18</v>
      </c>
      <c r="P5" s="35">
        <v>0.8</v>
      </c>
      <c r="Q5" s="35">
        <v>18</v>
      </c>
      <c r="R5" s="35">
        <f aca="true" t="shared" si="4" ref="R5:R17">P5*Q5</f>
        <v>14.4</v>
      </c>
      <c r="S5" s="35">
        <v>33.333</v>
      </c>
      <c r="T5" s="35">
        <v>1</v>
      </c>
      <c r="U5" s="35">
        <v>18</v>
      </c>
      <c r="V5" s="35">
        <f aca="true" t="shared" si="5" ref="V5:V17">T5*U5</f>
        <v>18</v>
      </c>
    </row>
    <row r="6" spans="1:22" ht="27" customHeight="1">
      <c r="A6" s="17" t="s">
        <v>86</v>
      </c>
      <c r="B6" s="18" t="s">
        <v>25</v>
      </c>
      <c r="C6" s="39">
        <f t="shared" si="0"/>
        <v>68.988</v>
      </c>
      <c r="D6" s="35">
        <v>115</v>
      </c>
      <c r="E6" s="35">
        <v>0.75</v>
      </c>
      <c r="F6" s="35">
        <v>28</v>
      </c>
      <c r="G6" s="35">
        <f t="shared" si="1"/>
        <v>21</v>
      </c>
      <c r="H6" s="35">
        <v>33.333</v>
      </c>
      <c r="I6" s="35">
        <v>0.333</v>
      </c>
      <c r="J6" s="35">
        <v>18</v>
      </c>
      <c r="K6" s="35">
        <f t="shared" si="2"/>
        <v>5.994000000000001</v>
      </c>
      <c r="L6" s="35">
        <v>100</v>
      </c>
      <c r="M6" s="35">
        <v>1</v>
      </c>
      <c r="N6" s="35">
        <v>18</v>
      </c>
      <c r="O6" s="35">
        <f t="shared" si="3"/>
        <v>18</v>
      </c>
      <c r="P6" s="35">
        <v>0.333</v>
      </c>
      <c r="Q6" s="35">
        <v>18</v>
      </c>
      <c r="R6" s="35">
        <f t="shared" si="4"/>
        <v>5.994000000000001</v>
      </c>
      <c r="S6" s="35">
        <v>50</v>
      </c>
      <c r="T6" s="35">
        <v>1</v>
      </c>
      <c r="U6" s="35">
        <v>18</v>
      </c>
      <c r="V6" s="35">
        <f t="shared" si="5"/>
        <v>18</v>
      </c>
    </row>
    <row r="7" spans="1:22" ht="26.25" customHeight="1">
      <c r="A7" s="17" t="s">
        <v>87</v>
      </c>
      <c r="B7" s="18" t="s">
        <v>26</v>
      </c>
      <c r="C7" s="39">
        <f t="shared" si="0"/>
        <v>85.99600000000001</v>
      </c>
      <c r="D7" s="35">
        <v>120</v>
      </c>
      <c r="E7" s="35">
        <v>1</v>
      </c>
      <c r="F7" s="35">
        <v>28</v>
      </c>
      <c r="G7" s="35">
        <f t="shared" si="1"/>
        <v>28</v>
      </c>
      <c r="H7" s="35">
        <v>77.778</v>
      </c>
      <c r="I7" s="35">
        <v>0.778</v>
      </c>
      <c r="J7" s="35">
        <v>18</v>
      </c>
      <c r="K7" s="35">
        <f t="shared" si="2"/>
        <v>14.004000000000001</v>
      </c>
      <c r="L7" s="35">
        <v>100</v>
      </c>
      <c r="M7" s="35">
        <v>1</v>
      </c>
      <c r="N7" s="35">
        <v>18</v>
      </c>
      <c r="O7" s="35">
        <f t="shared" si="3"/>
        <v>18</v>
      </c>
      <c r="P7" s="35">
        <v>1</v>
      </c>
      <c r="Q7" s="35">
        <v>18</v>
      </c>
      <c r="R7" s="35">
        <f t="shared" si="4"/>
        <v>18</v>
      </c>
      <c r="S7" s="35">
        <v>11.111</v>
      </c>
      <c r="T7" s="35">
        <v>0.444</v>
      </c>
      <c r="U7" s="35">
        <v>18</v>
      </c>
      <c r="V7" s="35">
        <f t="shared" si="5"/>
        <v>7.992</v>
      </c>
    </row>
    <row r="8" spans="1:22" ht="30" customHeight="1">
      <c r="A8" s="17" t="s">
        <v>88</v>
      </c>
      <c r="B8" s="18" t="s">
        <v>27</v>
      </c>
      <c r="C8" s="39">
        <f t="shared" si="0"/>
        <v>92.8</v>
      </c>
      <c r="D8" s="35">
        <v>120</v>
      </c>
      <c r="E8" s="35">
        <v>1</v>
      </c>
      <c r="F8" s="35">
        <v>28</v>
      </c>
      <c r="G8" s="35">
        <f t="shared" si="1"/>
        <v>28</v>
      </c>
      <c r="H8" s="35">
        <v>60</v>
      </c>
      <c r="I8" s="35">
        <v>0.6</v>
      </c>
      <c r="J8" s="35">
        <v>18</v>
      </c>
      <c r="K8" s="35">
        <f t="shared" si="2"/>
        <v>10.799999999999999</v>
      </c>
      <c r="L8" s="35">
        <v>100</v>
      </c>
      <c r="M8" s="35">
        <v>1</v>
      </c>
      <c r="N8" s="35">
        <v>18</v>
      </c>
      <c r="O8" s="35">
        <f t="shared" si="3"/>
        <v>18</v>
      </c>
      <c r="P8" s="35">
        <v>1</v>
      </c>
      <c r="Q8" s="35">
        <v>18</v>
      </c>
      <c r="R8" s="35">
        <f t="shared" si="4"/>
        <v>18</v>
      </c>
      <c r="S8" s="35">
        <v>40</v>
      </c>
      <c r="T8" s="35">
        <v>1</v>
      </c>
      <c r="U8" s="35">
        <v>18</v>
      </c>
      <c r="V8" s="35">
        <f t="shared" si="5"/>
        <v>18</v>
      </c>
    </row>
    <row r="9" spans="1:22" ht="25.5" customHeight="1">
      <c r="A9" s="17" t="s">
        <v>89</v>
      </c>
      <c r="B9" s="18" t="s">
        <v>28</v>
      </c>
      <c r="C9" s="39">
        <f t="shared" si="0"/>
        <v>82</v>
      </c>
      <c r="D9" s="35">
        <v>120</v>
      </c>
      <c r="E9" s="35">
        <v>1</v>
      </c>
      <c r="F9" s="35">
        <v>28</v>
      </c>
      <c r="G9" s="35">
        <f t="shared" si="1"/>
        <v>28</v>
      </c>
      <c r="H9" s="35">
        <v>0</v>
      </c>
      <c r="I9" s="35">
        <v>0</v>
      </c>
      <c r="J9" s="35">
        <v>18</v>
      </c>
      <c r="K9" s="35">
        <f t="shared" si="2"/>
        <v>0</v>
      </c>
      <c r="L9" s="35">
        <v>100</v>
      </c>
      <c r="M9" s="35">
        <v>1</v>
      </c>
      <c r="N9" s="35">
        <v>18</v>
      </c>
      <c r="O9" s="35">
        <f t="shared" si="3"/>
        <v>18</v>
      </c>
      <c r="P9" s="35">
        <v>1</v>
      </c>
      <c r="Q9" s="35">
        <v>18</v>
      </c>
      <c r="R9" s="35">
        <f t="shared" si="4"/>
        <v>18</v>
      </c>
      <c r="S9" s="35">
        <v>50</v>
      </c>
      <c r="T9" s="35">
        <v>1</v>
      </c>
      <c r="U9" s="35">
        <v>18</v>
      </c>
      <c r="V9" s="35">
        <f t="shared" si="5"/>
        <v>18</v>
      </c>
    </row>
    <row r="10" spans="1:22" ht="24.75" customHeight="1">
      <c r="A10" s="17" t="s">
        <v>29</v>
      </c>
      <c r="B10" s="18" t="s">
        <v>53</v>
      </c>
      <c r="C10" s="39">
        <f t="shared" si="0"/>
        <v>87.994</v>
      </c>
      <c r="D10" s="35">
        <v>120</v>
      </c>
      <c r="E10" s="35">
        <v>1</v>
      </c>
      <c r="F10" s="35">
        <v>28</v>
      </c>
      <c r="G10" s="35">
        <f t="shared" si="1"/>
        <v>28</v>
      </c>
      <c r="H10" s="35">
        <v>33.333</v>
      </c>
      <c r="I10" s="35">
        <v>0.333</v>
      </c>
      <c r="J10" s="35">
        <v>18</v>
      </c>
      <c r="K10" s="35">
        <f t="shared" si="2"/>
        <v>5.994000000000001</v>
      </c>
      <c r="L10" s="35">
        <v>100</v>
      </c>
      <c r="M10" s="35">
        <v>1</v>
      </c>
      <c r="N10" s="35">
        <v>18</v>
      </c>
      <c r="O10" s="35">
        <f t="shared" si="3"/>
        <v>18</v>
      </c>
      <c r="P10" s="35">
        <v>1</v>
      </c>
      <c r="Q10" s="35">
        <v>18</v>
      </c>
      <c r="R10" s="35">
        <f t="shared" si="4"/>
        <v>18</v>
      </c>
      <c r="S10" s="35">
        <v>33.333</v>
      </c>
      <c r="T10" s="35">
        <v>1</v>
      </c>
      <c r="U10" s="35">
        <v>18</v>
      </c>
      <c r="V10" s="35">
        <f t="shared" si="5"/>
        <v>18</v>
      </c>
    </row>
    <row r="11" spans="1:22" ht="27.75" customHeight="1">
      <c r="A11" s="17" t="s">
        <v>30</v>
      </c>
      <c r="B11" s="18" t="s">
        <v>31</v>
      </c>
      <c r="C11" s="39">
        <f t="shared" si="0"/>
        <v>87.994</v>
      </c>
      <c r="D11" s="35">
        <v>120</v>
      </c>
      <c r="E11" s="35">
        <v>1</v>
      </c>
      <c r="F11" s="35">
        <v>28</v>
      </c>
      <c r="G11" s="35">
        <f t="shared" si="1"/>
        <v>28</v>
      </c>
      <c r="H11" s="35">
        <v>33.333</v>
      </c>
      <c r="I11" s="35">
        <v>0.333</v>
      </c>
      <c r="J11" s="35">
        <v>18</v>
      </c>
      <c r="K11" s="35">
        <f t="shared" si="2"/>
        <v>5.994000000000001</v>
      </c>
      <c r="L11" s="35">
        <v>100</v>
      </c>
      <c r="M11" s="35">
        <v>1</v>
      </c>
      <c r="N11" s="35">
        <v>18</v>
      </c>
      <c r="O11" s="35">
        <f t="shared" si="3"/>
        <v>18</v>
      </c>
      <c r="P11" s="35">
        <v>1</v>
      </c>
      <c r="Q11" s="35">
        <v>18</v>
      </c>
      <c r="R11" s="35">
        <f t="shared" si="4"/>
        <v>18</v>
      </c>
      <c r="S11" s="35">
        <v>33.333</v>
      </c>
      <c r="T11" s="35">
        <v>1</v>
      </c>
      <c r="U11" s="35">
        <v>18</v>
      </c>
      <c r="V11" s="35">
        <f t="shared" si="5"/>
        <v>18</v>
      </c>
    </row>
    <row r="12" spans="1:22" ht="33" customHeight="1">
      <c r="A12" s="17" t="s">
        <v>32</v>
      </c>
      <c r="B12" s="18" t="s">
        <v>54</v>
      </c>
      <c r="C12" s="39">
        <f t="shared" si="0"/>
        <v>69.15</v>
      </c>
      <c r="D12" s="35">
        <v>115.715</v>
      </c>
      <c r="E12" s="35">
        <v>0.786</v>
      </c>
      <c r="F12" s="35">
        <v>28</v>
      </c>
      <c r="G12" s="35">
        <f t="shared" si="1"/>
        <v>22.008000000000003</v>
      </c>
      <c r="H12" s="35">
        <v>28.571</v>
      </c>
      <c r="I12" s="35">
        <v>0.286</v>
      </c>
      <c r="J12" s="35">
        <v>18</v>
      </c>
      <c r="K12" s="35">
        <f t="shared" si="2"/>
        <v>5.148</v>
      </c>
      <c r="L12" s="35">
        <v>100</v>
      </c>
      <c r="M12" s="35">
        <v>1</v>
      </c>
      <c r="N12" s="35">
        <v>18</v>
      </c>
      <c r="O12" s="35">
        <f t="shared" si="3"/>
        <v>18</v>
      </c>
      <c r="P12" s="35">
        <v>0.333</v>
      </c>
      <c r="Q12" s="35">
        <v>18</v>
      </c>
      <c r="R12" s="35">
        <f t="shared" si="4"/>
        <v>5.994000000000001</v>
      </c>
      <c r="S12" s="35">
        <v>42.857</v>
      </c>
      <c r="T12" s="35">
        <v>1</v>
      </c>
      <c r="U12" s="35">
        <v>18</v>
      </c>
      <c r="V12" s="35">
        <f t="shared" si="5"/>
        <v>18</v>
      </c>
    </row>
    <row r="13" spans="1:22" ht="32.25" customHeight="1">
      <c r="A13" s="17" t="s">
        <v>33</v>
      </c>
      <c r="B13" s="18" t="s">
        <v>34</v>
      </c>
      <c r="C13" s="39">
        <f t="shared" si="0"/>
        <v>82</v>
      </c>
      <c r="D13" s="35">
        <v>120</v>
      </c>
      <c r="E13" s="35">
        <v>1</v>
      </c>
      <c r="F13" s="35">
        <v>28</v>
      </c>
      <c r="G13" s="35">
        <f t="shared" si="1"/>
        <v>28</v>
      </c>
      <c r="H13" s="35">
        <v>25</v>
      </c>
      <c r="I13" s="35">
        <v>0.25</v>
      </c>
      <c r="J13" s="35">
        <v>18</v>
      </c>
      <c r="K13" s="35">
        <f t="shared" si="2"/>
        <v>4.5</v>
      </c>
      <c r="L13" s="35">
        <v>100</v>
      </c>
      <c r="M13" s="35">
        <v>1</v>
      </c>
      <c r="N13" s="35">
        <v>18</v>
      </c>
      <c r="O13" s="35">
        <f t="shared" si="3"/>
        <v>18</v>
      </c>
      <c r="P13" s="35">
        <v>0.75</v>
      </c>
      <c r="Q13" s="35">
        <v>18</v>
      </c>
      <c r="R13" s="35">
        <f t="shared" si="4"/>
        <v>13.5</v>
      </c>
      <c r="S13" s="35">
        <v>75</v>
      </c>
      <c r="T13" s="35">
        <v>1</v>
      </c>
      <c r="U13" s="35">
        <v>18</v>
      </c>
      <c r="V13" s="35">
        <f t="shared" si="5"/>
        <v>18</v>
      </c>
    </row>
    <row r="14" spans="1:22" ht="25.5" customHeight="1">
      <c r="A14" s="17" t="s">
        <v>35</v>
      </c>
      <c r="B14" s="18" t="s">
        <v>36</v>
      </c>
      <c r="C14" s="39">
        <f t="shared" si="0"/>
        <v>96.994</v>
      </c>
      <c r="D14" s="35">
        <v>120</v>
      </c>
      <c r="E14" s="35">
        <v>1</v>
      </c>
      <c r="F14" s="35">
        <v>28</v>
      </c>
      <c r="G14" s="35">
        <f t="shared" si="1"/>
        <v>28</v>
      </c>
      <c r="H14" s="35">
        <v>83.333</v>
      </c>
      <c r="I14" s="35">
        <v>0.833</v>
      </c>
      <c r="J14" s="35">
        <v>18</v>
      </c>
      <c r="K14" s="35">
        <f t="shared" si="2"/>
        <v>14.994</v>
      </c>
      <c r="L14" s="35">
        <v>100</v>
      </c>
      <c r="M14" s="35">
        <v>1</v>
      </c>
      <c r="N14" s="35">
        <v>18</v>
      </c>
      <c r="O14" s="35">
        <f t="shared" si="3"/>
        <v>18</v>
      </c>
      <c r="P14" s="35">
        <v>1</v>
      </c>
      <c r="Q14" s="35">
        <v>18</v>
      </c>
      <c r="R14" s="35">
        <f t="shared" si="4"/>
        <v>18</v>
      </c>
      <c r="S14" s="35">
        <v>50</v>
      </c>
      <c r="T14" s="35">
        <v>1</v>
      </c>
      <c r="U14" s="35">
        <v>18</v>
      </c>
      <c r="V14" s="35">
        <f t="shared" si="5"/>
        <v>18</v>
      </c>
    </row>
    <row r="15" spans="1:22" ht="39.75" customHeight="1">
      <c r="A15" s="17" t="s">
        <v>37</v>
      </c>
      <c r="B15" s="18" t="s">
        <v>38</v>
      </c>
      <c r="C15" s="39" t="s">
        <v>47</v>
      </c>
      <c r="D15" s="35" t="s">
        <v>47</v>
      </c>
      <c r="E15" s="35" t="s">
        <v>47</v>
      </c>
      <c r="F15" s="35" t="s">
        <v>47</v>
      </c>
      <c r="G15" s="35" t="s">
        <v>47</v>
      </c>
      <c r="H15" s="35" t="s">
        <v>47</v>
      </c>
      <c r="I15" s="35" t="s">
        <v>47</v>
      </c>
      <c r="J15" s="35" t="s">
        <v>47</v>
      </c>
      <c r="K15" s="35" t="s">
        <v>47</v>
      </c>
      <c r="L15" s="35" t="s">
        <v>47</v>
      </c>
      <c r="M15" s="35" t="s">
        <v>47</v>
      </c>
      <c r="N15" s="35" t="s">
        <v>47</v>
      </c>
      <c r="O15" s="35" t="s">
        <v>47</v>
      </c>
      <c r="P15" s="35" t="s">
        <v>47</v>
      </c>
      <c r="Q15" s="35" t="s">
        <v>47</v>
      </c>
      <c r="R15" s="35" t="s">
        <v>47</v>
      </c>
      <c r="S15" s="35" t="s">
        <v>47</v>
      </c>
      <c r="T15" s="35" t="s">
        <v>47</v>
      </c>
      <c r="U15" s="35" t="s">
        <v>47</v>
      </c>
      <c r="V15" s="35" t="s">
        <v>47</v>
      </c>
    </row>
    <row r="16" spans="1:22" ht="33" customHeight="1">
      <c r="A16" s="17" t="s">
        <v>39</v>
      </c>
      <c r="B16" s="18" t="s">
        <v>40</v>
      </c>
      <c r="C16" s="39">
        <f t="shared" si="0"/>
        <v>55.134</v>
      </c>
      <c r="D16" s="35">
        <v>96.154</v>
      </c>
      <c r="E16" s="35">
        <v>0</v>
      </c>
      <c r="F16" s="35">
        <v>28</v>
      </c>
      <c r="G16" s="35">
        <f t="shared" si="1"/>
        <v>0</v>
      </c>
      <c r="H16" s="35">
        <v>15.385</v>
      </c>
      <c r="I16" s="35">
        <v>0.154</v>
      </c>
      <c r="J16" s="35">
        <v>18</v>
      </c>
      <c r="K16" s="35">
        <f t="shared" si="2"/>
        <v>2.772</v>
      </c>
      <c r="L16" s="35">
        <v>100</v>
      </c>
      <c r="M16" s="35">
        <v>1</v>
      </c>
      <c r="N16" s="35">
        <v>18</v>
      </c>
      <c r="O16" s="35">
        <f t="shared" si="3"/>
        <v>18</v>
      </c>
      <c r="P16" s="35">
        <v>0.909</v>
      </c>
      <c r="Q16" s="35">
        <v>18</v>
      </c>
      <c r="R16" s="35">
        <f t="shared" si="4"/>
        <v>16.362000000000002</v>
      </c>
      <c r="S16" s="35">
        <v>25.641</v>
      </c>
      <c r="T16" s="35">
        <v>1</v>
      </c>
      <c r="U16" s="35">
        <v>18</v>
      </c>
      <c r="V16" s="35">
        <f t="shared" si="5"/>
        <v>18</v>
      </c>
    </row>
    <row r="17" spans="1:22" ht="39" customHeight="1">
      <c r="A17" s="17" t="s">
        <v>41</v>
      </c>
      <c r="B17" s="18" t="s">
        <v>42</v>
      </c>
      <c r="C17" s="39">
        <f t="shared" si="0"/>
        <v>82</v>
      </c>
      <c r="D17" s="35">
        <v>120</v>
      </c>
      <c r="E17" s="35">
        <v>1</v>
      </c>
      <c r="F17" s="35">
        <v>28</v>
      </c>
      <c r="G17" s="35">
        <f t="shared" si="1"/>
        <v>28</v>
      </c>
      <c r="H17" s="35">
        <v>0</v>
      </c>
      <c r="I17" s="35">
        <v>0</v>
      </c>
      <c r="J17" s="35">
        <v>18</v>
      </c>
      <c r="K17" s="35">
        <f t="shared" si="2"/>
        <v>0</v>
      </c>
      <c r="L17" s="35">
        <v>100</v>
      </c>
      <c r="M17" s="35">
        <v>1</v>
      </c>
      <c r="N17" s="35">
        <v>18</v>
      </c>
      <c r="O17" s="35">
        <f t="shared" si="3"/>
        <v>18</v>
      </c>
      <c r="P17" s="35">
        <v>1</v>
      </c>
      <c r="Q17" s="35">
        <v>18</v>
      </c>
      <c r="R17" s="35">
        <f t="shared" si="4"/>
        <v>18</v>
      </c>
      <c r="S17" s="35">
        <v>50</v>
      </c>
      <c r="T17" s="35">
        <v>1</v>
      </c>
      <c r="U17" s="35">
        <v>18</v>
      </c>
      <c r="V17" s="35">
        <f t="shared" si="5"/>
        <v>18</v>
      </c>
    </row>
    <row r="18" spans="1:22" ht="41.25" customHeight="1">
      <c r="A18" s="17" t="s">
        <v>71</v>
      </c>
      <c r="B18" s="18" t="s">
        <v>43</v>
      </c>
      <c r="C18" s="39" t="s">
        <v>47</v>
      </c>
      <c r="D18" s="35" t="s">
        <v>47</v>
      </c>
      <c r="E18" s="35" t="s">
        <v>47</v>
      </c>
      <c r="F18" s="35" t="s">
        <v>47</v>
      </c>
      <c r="G18" s="35" t="s">
        <v>47</v>
      </c>
      <c r="H18" s="35" t="s">
        <v>47</v>
      </c>
      <c r="I18" s="35" t="s">
        <v>47</v>
      </c>
      <c r="J18" s="35" t="s">
        <v>47</v>
      </c>
      <c r="K18" s="35" t="s">
        <v>47</v>
      </c>
      <c r="L18" s="35" t="s">
        <v>47</v>
      </c>
      <c r="M18" s="35" t="s">
        <v>47</v>
      </c>
      <c r="N18" s="35" t="s">
        <v>47</v>
      </c>
      <c r="O18" s="35" t="s">
        <v>47</v>
      </c>
      <c r="P18" s="35" t="s">
        <v>47</v>
      </c>
      <c r="Q18" s="35" t="s">
        <v>47</v>
      </c>
      <c r="R18" s="35" t="s">
        <v>47</v>
      </c>
      <c r="S18" s="35" t="s">
        <v>47</v>
      </c>
      <c r="T18" s="35" t="s">
        <v>47</v>
      </c>
      <c r="U18" s="35" t="s">
        <v>47</v>
      </c>
      <c r="V18" s="35" t="s">
        <v>47</v>
      </c>
    </row>
    <row r="19" spans="1:22" s="26" customFormat="1" ht="21.75" customHeight="1">
      <c r="A19" s="54"/>
      <c r="B19" s="55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s="26" customFormat="1" ht="21" customHeight="1">
      <c r="A20" s="54"/>
      <c r="B20" s="55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26" customFormat="1" ht="24" customHeight="1">
      <c r="A21" s="54"/>
      <c r="B21" s="55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s="26" customFormat="1" ht="20.25" customHeight="1">
      <c r="A22" s="54"/>
      <c r="B22" s="55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s="26" customFormat="1" ht="15.75" customHeight="1">
      <c r="A23" s="54"/>
      <c r="B23" s="55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s="26" customFormat="1" ht="22.5" customHeight="1">
      <c r="A24" s="54"/>
      <c r="B24" s="55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26" customFormat="1" ht="32.25" customHeight="1">
      <c r="A25" s="54"/>
      <c r="B25" s="55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s="26" customFormat="1" ht="21.75" customHeight="1">
      <c r="A26" s="54"/>
      <c r="B26" s="55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s="26" customFormat="1" ht="15.75" customHeight="1">
      <c r="A27" s="54"/>
      <c r="B27" s="55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26" customFormat="1" ht="17.25" customHeight="1">
      <c r="A28" s="54"/>
      <c r="B28" s="55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26" customFormat="1" ht="22.5" customHeight="1">
      <c r="A29" s="54"/>
      <c r="B29" s="55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s="26" customFormat="1" ht="22.5" customHeight="1">
      <c r="A30" s="54"/>
      <c r="B30" s="55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s="26" customFormat="1" ht="21.75" customHeight="1">
      <c r="A31" s="54"/>
      <c r="B31" s="55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s="26" customFormat="1" ht="21" customHeight="1">
      <c r="A32" s="54"/>
      <c r="B32" s="55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26" customFormat="1" ht="20.25" customHeight="1">
      <c r="A33" s="54"/>
      <c r="B33" s="55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s="26" customFormat="1" ht="22.5" customHeight="1">
      <c r="A34" s="54"/>
      <c r="B34" s="55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s="26" customFormat="1" ht="25.5" customHeight="1">
      <c r="A35" s="54"/>
      <c r="B35" s="55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s="26" customFormat="1" ht="32.25" customHeight="1">
      <c r="A36" s="54"/>
      <c r="B36" s="55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26" customFormat="1" ht="30" customHeight="1">
      <c r="A37" s="54"/>
      <c r="B37" s="55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s="26" customFormat="1" ht="25.5" customHeight="1">
      <c r="A38" s="54"/>
      <c r="B38" s="55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s="26" customFormat="1" ht="25.5" customHeight="1">
      <c r="A39" s="54"/>
      <c r="B39" s="55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s="26" customFormat="1" ht="27.75" customHeight="1">
      <c r="A40" s="56"/>
      <c r="B40" s="55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2:3" s="26" customFormat="1" ht="15">
      <c r="B41" s="59"/>
      <c r="C41" s="40"/>
    </row>
    <row r="42" spans="3:7" ht="15">
      <c r="C42" s="40"/>
      <c r="D42" s="26"/>
      <c r="E42" s="26"/>
      <c r="F42" s="26"/>
      <c r="G42" s="26"/>
    </row>
    <row r="43" spans="3:7" ht="15">
      <c r="C43" s="40"/>
      <c r="D43" s="26"/>
      <c r="E43" s="26"/>
      <c r="F43" s="26"/>
      <c r="G43" s="26"/>
    </row>
    <row r="44" spans="3:7" ht="15">
      <c r="C44" s="40"/>
      <c r="D44" s="26"/>
      <c r="E44" s="26"/>
      <c r="F44" s="26"/>
      <c r="G44" s="26"/>
    </row>
    <row r="45" spans="3:7" ht="15">
      <c r="C45" s="40"/>
      <c r="D45" s="26"/>
      <c r="E45" s="26"/>
      <c r="F45" s="26"/>
      <c r="G45" s="26"/>
    </row>
    <row r="46" spans="3:7" ht="15">
      <c r="C46" s="40"/>
      <c r="D46" s="26"/>
      <c r="E46" s="26"/>
      <c r="F46" s="26"/>
      <c r="G46" s="26"/>
    </row>
    <row r="47" spans="3:7" ht="15">
      <c r="C47" s="40"/>
      <c r="D47" s="26"/>
      <c r="E47" s="26"/>
      <c r="F47" s="26"/>
      <c r="G47" s="26"/>
    </row>
    <row r="48" spans="3:7" ht="15">
      <c r="C48" s="40"/>
      <c r="D48" s="26"/>
      <c r="E48" s="26"/>
      <c r="F48" s="26"/>
      <c r="G48" s="26"/>
    </row>
    <row r="49" spans="3:7" ht="15">
      <c r="C49" s="40"/>
      <c r="D49" s="26"/>
      <c r="E49" s="26"/>
      <c r="F49" s="26"/>
      <c r="G49" s="26"/>
    </row>
    <row r="50" spans="3:7" ht="15">
      <c r="C50" s="40"/>
      <c r="D50" s="26"/>
      <c r="E50" s="26"/>
      <c r="F50" s="26"/>
      <c r="G50" s="26"/>
    </row>
    <row r="51" spans="3:7" ht="15">
      <c r="C51" s="40"/>
      <c r="D51" s="26"/>
      <c r="E51" s="26"/>
      <c r="F51" s="26"/>
      <c r="G51" s="26"/>
    </row>
    <row r="52" spans="3:7" ht="15">
      <c r="C52" s="40"/>
      <c r="D52" s="26"/>
      <c r="E52" s="26"/>
      <c r="F52" s="26"/>
      <c r="G52" s="26"/>
    </row>
    <row r="53" spans="3:7" ht="15">
      <c r="C53" s="40"/>
      <c r="D53" s="26"/>
      <c r="E53" s="26"/>
      <c r="F53" s="26"/>
      <c r="G53" s="26"/>
    </row>
    <row r="54" spans="3:7" ht="15">
      <c r="C54" s="40"/>
      <c r="D54" s="26"/>
      <c r="E54" s="26"/>
      <c r="F54" s="26"/>
      <c r="G54" s="26"/>
    </row>
    <row r="55" spans="3:7" ht="15">
      <c r="C55" s="40"/>
      <c r="D55" s="26"/>
      <c r="E55" s="26"/>
      <c r="F55" s="26"/>
      <c r="G55" s="26"/>
    </row>
    <row r="56" spans="3:7" ht="15">
      <c r="C56" s="40"/>
      <c r="D56" s="26"/>
      <c r="E56" s="26"/>
      <c r="F56" s="26"/>
      <c r="G56" s="26"/>
    </row>
    <row r="57" spans="3:7" ht="15">
      <c r="C57" s="40"/>
      <c r="D57" s="26"/>
      <c r="E57" s="26"/>
      <c r="F57" s="26"/>
      <c r="G57" s="26"/>
    </row>
    <row r="58" spans="3:7" ht="15">
      <c r="C58" s="40"/>
      <c r="D58" s="26"/>
      <c r="E58" s="26"/>
      <c r="F58" s="26"/>
      <c r="G58" s="26"/>
    </row>
    <row r="59" spans="3:7" ht="15">
      <c r="C59" s="40"/>
      <c r="D59" s="26"/>
      <c r="E59" s="26"/>
      <c r="F59" s="26"/>
      <c r="G59" s="26"/>
    </row>
    <row r="60" spans="3:7" ht="15">
      <c r="C60" s="40"/>
      <c r="D60" s="26"/>
      <c r="E60" s="26"/>
      <c r="F60" s="26"/>
      <c r="G60" s="26"/>
    </row>
    <row r="61" spans="3:7" ht="15">
      <c r="C61" s="40"/>
      <c r="D61" s="26"/>
      <c r="E61" s="26"/>
      <c r="F61" s="26"/>
      <c r="G61" s="26"/>
    </row>
    <row r="62" spans="3:7" ht="15">
      <c r="C62" s="40"/>
      <c r="D62" s="26"/>
      <c r="E62" s="26"/>
      <c r="F62" s="26"/>
      <c r="G62" s="26"/>
    </row>
    <row r="63" spans="3:7" ht="15">
      <c r="C63" s="40"/>
      <c r="D63" s="26"/>
      <c r="E63" s="26"/>
      <c r="F63" s="26"/>
      <c r="G63" s="26"/>
    </row>
    <row r="64" spans="3:7" ht="15">
      <c r="C64" s="40"/>
      <c r="D64" s="26"/>
      <c r="E64" s="26"/>
      <c r="F64" s="26"/>
      <c r="G64" s="26"/>
    </row>
    <row r="65" spans="3:7" ht="15">
      <c r="C65" s="40"/>
      <c r="D65" s="26"/>
      <c r="E65" s="26"/>
      <c r="F65" s="26"/>
      <c r="G65" s="26"/>
    </row>
    <row r="66" spans="3:7" ht="15">
      <c r="C66" s="40"/>
      <c r="D66" s="26"/>
      <c r="E66" s="26"/>
      <c r="F66" s="26"/>
      <c r="G66" s="26"/>
    </row>
    <row r="67" spans="3:7" ht="15">
      <c r="C67" s="40"/>
      <c r="D67" s="26"/>
      <c r="E67" s="26"/>
      <c r="F67" s="26"/>
      <c r="G67" s="26"/>
    </row>
    <row r="68" spans="3:7" ht="15">
      <c r="C68" s="40"/>
      <c r="D68" s="26"/>
      <c r="E68" s="26"/>
      <c r="F68" s="26"/>
      <c r="G68" s="26"/>
    </row>
    <row r="69" spans="3:7" ht="15">
      <c r="C69" s="40"/>
      <c r="D69" s="26"/>
      <c r="E69" s="26"/>
      <c r="F69" s="26"/>
      <c r="G69" s="26"/>
    </row>
    <row r="70" spans="3:7" ht="15">
      <c r="C70" s="40"/>
      <c r="D70" s="26"/>
      <c r="E70" s="26"/>
      <c r="F70" s="26"/>
      <c r="G70" s="26"/>
    </row>
    <row r="71" spans="3:7" ht="15">
      <c r="C71" s="40"/>
      <c r="D71" s="26"/>
      <c r="E71" s="26"/>
      <c r="F71" s="26"/>
      <c r="G71" s="26"/>
    </row>
    <row r="72" spans="3:7" ht="15">
      <c r="C72" s="40"/>
      <c r="D72" s="26"/>
      <c r="E72" s="26"/>
      <c r="F72" s="26"/>
      <c r="G72" s="26"/>
    </row>
    <row r="73" spans="3:7" ht="15">
      <c r="C73" s="40"/>
      <c r="D73" s="26"/>
      <c r="E73" s="26"/>
      <c r="F73" s="26"/>
      <c r="G73" s="26"/>
    </row>
    <row r="74" spans="3:7" ht="15">
      <c r="C74" s="40"/>
      <c r="D74" s="26"/>
      <c r="E74" s="26"/>
      <c r="F74" s="26"/>
      <c r="G74" s="26"/>
    </row>
    <row r="75" spans="3:7" ht="15">
      <c r="C75" s="40"/>
      <c r="D75" s="26"/>
      <c r="E75" s="26"/>
      <c r="F75" s="26"/>
      <c r="G75" s="26"/>
    </row>
    <row r="76" spans="3:7" ht="15">
      <c r="C76" s="40"/>
      <c r="D76" s="26"/>
      <c r="E76" s="26"/>
      <c r="F76" s="26"/>
      <c r="G76" s="26"/>
    </row>
    <row r="77" spans="3:7" ht="15">
      <c r="C77" s="40"/>
      <c r="D77" s="26"/>
      <c r="E77" s="26"/>
      <c r="F77" s="26"/>
      <c r="G77" s="26"/>
    </row>
    <row r="78" spans="3:7" ht="15">
      <c r="C78" s="40"/>
      <c r="D78" s="26"/>
      <c r="E78" s="26"/>
      <c r="F78" s="26"/>
      <c r="G78" s="26"/>
    </row>
    <row r="79" spans="3:7" ht="15">
      <c r="C79" s="40"/>
      <c r="D79" s="26"/>
      <c r="E79" s="26"/>
      <c r="F79" s="26"/>
      <c r="G79" s="26"/>
    </row>
    <row r="80" spans="3:7" ht="15">
      <c r="C80" s="40"/>
      <c r="D80" s="26"/>
      <c r="E80" s="26"/>
      <c r="F80" s="26"/>
      <c r="G80" s="26"/>
    </row>
    <row r="81" spans="3:7" ht="15">
      <c r="C81" s="40"/>
      <c r="D81" s="26"/>
      <c r="E81" s="26"/>
      <c r="F81" s="26"/>
      <c r="G81" s="26"/>
    </row>
    <row r="82" spans="3:7" ht="15">
      <c r="C82" s="40"/>
      <c r="D82" s="26"/>
      <c r="E82" s="26"/>
      <c r="F82" s="26"/>
      <c r="G82" s="26"/>
    </row>
    <row r="83" spans="3:7" ht="15">
      <c r="C83" s="40"/>
      <c r="D83" s="26"/>
      <c r="E83" s="26"/>
      <c r="F83" s="26"/>
      <c r="G83" s="26"/>
    </row>
    <row r="84" spans="3:7" ht="15">
      <c r="C84" s="40"/>
      <c r="D84" s="26"/>
      <c r="E84" s="26"/>
      <c r="F84" s="26"/>
      <c r="G84" s="26"/>
    </row>
    <row r="85" spans="3:7" ht="15">
      <c r="C85" s="40"/>
      <c r="D85" s="26"/>
      <c r="E85" s="26"/>
      <c r="F85" s="26"/>
      <c r="G85" s="26"/>
    </row>
    <row r="86" spans="3:7" ht="15">
      <c r="C86" s="40"/>
      <c r="D86" s="26"/>
      <c r="E86" s="26"/>
      <c r="F86" s="26"/>
      <c r="G86" s="26"/>
    </row>
    <row r="87" spans="3:7" ht="15">
      <c r="C87" s="40"/>
      <c r="D87" s="26"/>
      <c r="E87" s="26"/>
      <c r="F87" s="26"/>
      <c r="G87" s="26"/>
    </row>
    <row r="88" spans="3:7" ht="15">
      <c r="C88" s="40"/>
      <c r="D88" s="26"/>
      <c r="E88" s="26"/>
      <c r="F88" s="26"/>
      <c r="G88" s="26"/>
    </row>
    <row r="89" spans="3:7" ht="15">
      <c r="C89" s="40"/>
      <c r="D89" s="26"/>
      <c r="E89" s="26"/>
      <c r="F89" s="26"/>
      <c r="G89" s="26"/>
    </row>
    <row r="90" spans="3:7" ht="15">
      <c r="C90" s="40"/>
      <c r="D90" s="26"/>
      <c r="E90" s="26"/>
      <c r="F90" s="26"/>
      <c r="G90" s="26"/>
    </row>
    <row r="91" spans="3:7" ht="15">
      <c r="C91" s="40"/>
      <c r="D91" s="26"/>
      <c r="E91" s="26"/>
      <c r="F91" s="26"/>
      <c r="G91" s="26"/>
    </row>
    <row r="92" spans="3:7" ht="15">
      <c r="C92" s="40"/>
      <c r="D92" s="26"/>
      <c r="E92" s="26"/>
      <c r="F92" s="26"/>
      <c r="G92" s="26"/>
    </row>
    <row r="93" spans="3:7" ht="15">
      <c r="C93" s="40"/>
      <c r="D93" s="26"/>
      <c r="E93" s="26"/>
      <c r="F93" s="26"/>
      <c r="G93" s="26"/>
    </row>
    <row r="94" spans="3:7" ht="15">
      <c r="C94" s="40"/>
      <c r="D94" s="26"/>
      <c r="E94" s="26"/>
      <c r="F94" s="26"/>
      <c r="G94" s="26"/>
    </row>
    <row r="95" spans="3:7" ht="15">
      <c r="C95" s="40"/>
      <c r="D95" s="26"/>
      <c r="E95" s="26"/>
      <c r="F95" s="26"/>
      <c r="G95" s="26"/>
    </row>
    <row r="96" spans="3:7" ht="15">
      <c r="C96" s="40"/>
      <c r="D96" s="26"/>
      <c r="E96" s="26"/>
      <c r="F96" s="26"/>
      <c r="G96" s="26"/>
    </row>
    <row r="97" spans="3:7" ht="15">
      <c r="C97" s="40"/>
      <c r="D97" s="26"/>
      <c r="E97" s="26"/>
      <c r="F97" s="26"/>
      <c r="G97" s="26"/>
    </row>
    <row r="98" spans="3:7" ht="15">
      <c r="C98" s="40"/>
      <c r="D98" s="26"/>
      <c r="E98" s="26"/>
      <c r="F98" s="26"/>
      <c r="G98" s="26"/>
    </row>
    <row r="99" spans="3:7" ht="15">
      <c r="C99" s="40"/>
      <c r="D99" s="26"/>
      <c r="E99" s="26"/>
      <c r="F99" s="26"/>
      <c r="G99" s="26"/>
    </row>
    <row r="100" spans="3:7" ht="15">
      <c r="C100" s="40"/>
      <c r="D100" s="26"/>
      <c r="E100" s="26"/>
      <c r="F100" s="26"/>
      <c r="G100" s="26"/>
    </row>
    <row r="101" spans="3:7" ht="15">
      <c r="C101" s="40"/>
      <c r="D101" s="26"/>
      <c r="E101" s="26"/>
      <c r="F101" s="26"/>
      <c r="G101" s="26"/>
    </row>
    <row r="102" spans="3:7" ht="15">
      <c r="C102" s="40"/>
      <c r="D102" s="26"/>
      <c r="E102" s="26"/>
      <c r="F102" s="26"/>
      <c r="G102" s="26"/>
    </row>
    <row r="103" spans="3:7" ht="15">
      <c r="C103" s="40"/>
      <c r="D103" s="26"/>
      <c r="E103" s="26"/>
      <c r="F103" s="26"/>
      <c r="G103" s="26"/>
    </row>
    <row r="104" spans="3:7" ht="15">
      <c r="C104" s="40"/>
      <c r="D104" s="26"/>
      <c r="E104" s="26"/>
      <c r="F104" s="26"/>
      <c r="G104" s="26"/>
    </row>
    <row r="105" spans="3:7" ht="15">
      <c r="C105" s="40"/>
      <c r="D105" s="26"/>
      <c r="E105" s="26"/>
      <c r="F105" s="26"/>
      <c r="G105" s="26"/>
    </row>
    <row r="106" spans="3:7" ht="15">
      <c r="C106" s="40"/>
      <c r="D106" s="26"/>
      <c r="E106" s="26"/>
      <c r="F106" s="26"/>
      <c r="G106" s="26"/>
    </row>
    <row r="107" spans="3:7" ht="15">
      <c r="C107" s="40"/>
      <c r="D107" s="26"/>
      <c r="E107" s="26"/>
      <c r="F107" s="26"/>
      <c r="G107" s="26"/>
    </row>
    <row r="108" spans="3:7" ht="15">
      <c r="C108" s="40"/>
      <c r="D108" s="26"/>
      <c r="E108" s="26"/>
      <c r="F108" s="26"/>
      <c r="G108" s="26"/>
    </row>
    <row r="109" spans="3:7" ht="15">
      <c r="C109" s="40"/>
      <c r="D109" s="26"/>
      <c r="E109" s="26"/>
      <c r="F109" s="26"/>
      <c r="G109" s="26"/>
    </row>
    <row r="110" spans="3:7" ht="15">
      <c r="C110" s="40"/>
      <c r="D110" s="26"/>
      <c r="E110" s="26"/>
      <c r="F110" s="26"/>
      <c r="G110" s="26"/>
    </row>
    <row r="111" spans="3:7" ht="15">
      <c r="C111" s="40"/>
      <c r="D111" s="26"/>
      <c r="E111" s="26"/>
      <c r="F111" s="26"/>
      <c r="G111" s="26"/>
    </row>
    <row r="112" spans="3:7" ht="15">
      <c r="C112" s="40"/>
      <c r="D112" s="26"/>
      <c r="E112" s="26"/>
      <c r="F112" s="26"/>
      <c r="G112" s="26"/>
    </row>
    <row r="113" spans="3:7" ht="15">
      <c r="C113" s="40"/>
      <c r="D113" s="26"/>
      <c r="E113" s="26"/>
      <c r="F113" s="26"/>
      <c r="G113" s="26"/>
    </row>
    <row r="114" spans="3:7" ht="15">
      <c r="C114" s="40"/>
      <c r="D114" s="26"/>
      <c r="E114" s="26"/>
      <c r="F114" s="26"/>
      <c r="G114" s="26"/>
    </row>
    <row r="115" spans="3:7" ht="15">
      <c r="C115" s="40"/>
      <c r="D115" s="26"/>
      <c r="E115" s="26"/>
      <c r="F115" s="26"/>
      <c r="G115" s="26"/>
    </row>
    <row r="116" spans="3:7" ht="15">
      <c r="C116" s="40"/>
      <c r="D116" s="26"/>
      <c r="E116" s="26"/>
      <c r="F116" s="26"/>
      <c r="G116" s="26"/>
    </row>
    <row r="117" spans="3:7" ht="15">
      <c r="C117" s="40"/>
      <c r="D117" s="26"/>
      <c r="E117" s="26"/>
      <c r="F117" s="26"/>
      <c r="G117" s="26"/>
    </row>
    <row r="118" spans="3:7" ht="15">
      <c r="C118" s="40"/>
      <c r="D118" s="26"/>
      <c r="E118" s="26"/>
      <c r="F118" s="26"/>
      <c r="G118" s="26"/>
    </row>
    <row r="119" spans="3:7" ht="15">
      <c r="C119" s="40"/>
      <c r="D119" s="26"/>
      <c r="E119" s="26"/>
      <c r="F119" s="26"/>
      <c r="G119" s="26"/>
    </row>
    <row r="120" spans="3:7" ht="15">
      <c r="C120" s="40"/>
      <c r="D120" s="26"/>
      <c r="E120" s="26"/>
      <c r="F120" s="26"/>
      <c r="G120" s="26"/>
    </row>
    <row r="121" spans="3:7" ht="15">
      <c r="C121" s="40"/>
      <c r="D121" s="26"/>
      <c r="E121" s="26"/>
      <c r="F121" s="26"/>
      <c r="G121" s="26"/>
    </row>
    <row r="122" spans="3:7" ht="15">
      <c r="C122" s="40"/>
      <c r="D122" s="26"/>
      <c r="E122" s="26"/>
      <c r="F122" s="26"/>
      <c r="G122" s="26"/>
    </row>
    <row r="123" spans="3:7" ht="15">
      <c r="C123" s="40"/>
      <c r="D123" s="26"/>
      <c r="E123" s="26"/>
      <c r="F123" s="26"/>
      <c r="G123" s="26"/>
    </row>
    <row r="124" spans="3:7" ht="15">
      <c r="C124" s="40"/>
      <c r="D124" s="26"/>
      <c r="E124" s="26"/>
      <c r="F124" s="26"/>
      <c r="G124" s="26"/>
    </row>
    <row r="125" spans="3:7" ht="15">
      <c r="C125" s="40"/>
      <c r="D125" s="26"/>
      <c r="E125" s="26"/>
      <c r="F125" s="26"/>
      <c r="G125" s="26"/>
    </row>
    <row r="126" spans="3:7" ht="15">
      <c r="C126" s="40"/>
      <c r="D126" s="26"/>
      <c r="E126" s="26"/>
      <c r="F126" s="26"/>
      <c r="G126" s="26"/>
    </row>
    <row r="127" spans="3:7" ht="15">
      <c r="C127" s="40"/>
      <c r="D127" s="26"/>
      <c r="E127" s="26"/>
      <c r="F127" s="26"/>
      <c r="G127" s="26"/>
    </row>
    <row r="128" spans="3:7" ht="15">
      <c r="C128" s="40"/>
      <c r="D128" s="26"/>
      <c r="E128" s="26"/>
      <c r="F128" s="26"/>
      <c r="G128" s="26"/>
    </row>
    <row r="129" spans="3:7" ht="15">
      <c r="C129" s="40"/>
      <c r="D129" s="26"/>
      <c r="E129" s="26"/>
      <c r="F129" s="26"/>
      <c r="G129" s="26"/>
    </row>
    <row r="130" spans="3:7" ht="15">
      <c r="C130" s="40"/>
      <c r="D130" s="26"/>
      <c r="E130" s="26"/>
      <c r="F130" s="26"/>
      <c r="G130" s="26"/>
    </row>
    <row r="131" spans="3:7" ht="15">
      <c r="C131" s="40"/>
      <c r="D131" s="26"/>
      <c r="E131" s="26"/>
      <c r="F131" s="26"/>
      <c r="G131" s="26"/>
    </row>
    <row r="132" spans="3:7" ht="15">
      <c r="C132" s="40"/>
      <c r="D132" s="26"/>
      <c r="E132" s="26"/>
      <c r="F132" s="26"/>
      <c r="G132" s="26"/>
    </row>
    <row r="133" spans="3:7" ht="15">
      <c r="C133" s="40"/>
      <c r="D133" s="26"/>
      <c r="E133" s="26"/>
      <c r="F133" s="26"/>
      <c r="G133" s="26"/>
    </row>
    <row r="134" spans="3:7" ht="15">
      <c r="C134" s="40"/>
      <c r="D134" s="26"/>
      <c r="E134" s="26"/>
      <c r="F134" s="26"/>
      <c r="G134" s="26"/>
    </row>
    <row r="135" spans="3:7" ht="15">
      <c r="C135" s="40"/>
      <c r="D135" s="26"/>
      <c r="E135" s="26"/>
      <c r="F135" s="26"/>
      <c r="G135" s="26"/>
    </row>
    <row r="136" spans="3:7" ht="15">
      <c r="C136" s="40"/>
      <c r="D136" s="26"/>
      <c r="E136" s="26"/>
      <c r="F136" s="26"/>
      <c r="G136" s="26"/>
    </row>
    <row r="137" spans="3:7" ht="15">
      <c r="C137" s="40"/>
      <c r="D137" s="26"/>
      <c r="E137" s="26"/>
      <c r="F137" s="26"/>
      <c r="G137" s="26"/>
    </row>
    <row r="138" spans="3:7" ht="15">
      <c r="C138" s="40"/>
      <c r="D138" s="26"/>
      <c r="E138" s="26"/>
      <c r="F138" s="26"/>
      <c r="G138" s="26"/>
    </row>
    <row r="139" spans="3:7" ht="15">
      <c r="C139" s="40"/>
      <c r="D139" s="26"/>
      <c r="E139" s="26"/>
      <c r="F139" s="26"/>
      <c r="G139" s="26"/>
    </row>
    <row r="140" spans="3:7" ht="15">
      <c r="C140" s="40"/>
      <c r="D140" s="26"/>
      <c r="E140" s="26"/>
      <c r="F140" s="26"/>
      <c r="G140" s="26"/>
    </row>
    <row r="141" spans="3:7" ht="15">
      <c r="C141" s="40"/>
      <c r="D141" s="26"/>
      <c r="E141" s="26"/>
      <c r="F141" s="26"/>
      <c r="G141" s="26"/>
    </row>
    <row r="142" spans="3:7" ht="15">
      <c r="C142" s="40"/>
      <c r="D142" s="26"/>
      <c r="E142" s="26"/>
      <c r="F142" s="26"/>
      <c r="G142" s="26"/>
    </row>
    <row r="143" spans="3:7" ht="15">
      <c r="C143" s="40"/>
      <c r="D143" s="26"/>
      <c r="E143" s="26"/>
      <c r="F143" s="26"/>
      <c r="G143" s="26"/>
    </row>
    <row r="144" spans="3:7" ht="15">
      <c r="C144" s="40"/>
      <c r="D144" s="26"/>
      <c r="E144" s="26"/>
      <c r="F144" s="26"/>
      <c r="G144" s="26"/>
    </row>
    <row r="145" spans="3:7" ht="15">
      <c r="C145" s="40"/>
      <c r="D145" s="26"/>
      <c r="E145" s="26"/>
      <c r="F145" s="26"/>
      <c r="G145" s="26"/>
    </row>
    <row r="146" spans="3:7" ht="15">
      <c r="C146" s="40"/>
      <c r="D146" s="26"/>
      <c r="E146" s="26"/>
      <c r="F146" s="26"/>
      <c r="G146" s="26"/>
    </row>
    <row r="147" spans="3:7" ht="15">
      <c r="C147" s="40"/>
      <c r="D147" s="26"/>
      <c r="E147" s="26"/>
      <c r="F147" s="26"/>
      <c r="G147" s="26"/>
    </row>
    <row r="148" spans="3:7" ht="15">
      <c r="C148" s="40"/>
      <c r="D148" s="26"/>
      <c r="E148" s="26"/>
      <c r="F148" s="26"/>
      <c r="G148" s="26"/>
    </row>
    <row r="149" spans="3:7" ht="15">
      <c r="C149" s="40"/>
      <c r="D149" s="26"/>
      <c r="E149" s="26"/>
      <c r="F149" s="26"/>
      <c r="G149" s="26"/>
    </row>
    <row r="150" spans="3:7" ht="15">
      <c r="C150" s="40"/>
      <c r="D150" s="26"/>
      <c r="E150" s="26"/>
      <c r="F150" s="26"/>
      <c r="G150" s="26"/>
    </row>
    <row r="151" spans="3:7" ht="15">
      <c r="C151" s="40"/>
      <c r="D151" s="26"/>
      <c r="E151" s="26"/>
      <c r="F151" s="26"/>
      <c r="G151" s="26"/>
    </row>
    <row r="152" spans="3:7" ht="15">
      <c r="C152" s="40"/>
      <c r="D152" s="26"/>
      <c r="E152" s="26"/>
      <c r="F152" s="26"/>
      <c r="G152" s="26"/>
    </row>
    <row r="153" spans="3:7" ht="15">
      <c r="C153" s="40"/>
      <c r="D153" s="26"/>
      <c r="E153" s="26"/>
      <c r="F153" s="26"/>
      <c r="G153" s="26"/>
    </row>
    <row r="154" spans="3:7" ht="15">
      <c r="C154" s="40"/>
      <c r="D154" s="26"/>
      <c r="E154" s="26"/>
      <c r="F154" s="26"/>
      <c r="G154" s="26"/>
    </row>
    <row r="155" spans="3:7" ht="15">
      <c r="C155" s="40"/>
      <c r="D155" s="26"/>
      <c r="E155" s="26"/>
      <c r="F155" s="26"/>
      <c r="G155" s="26"/>
    </row>
    <row r="156" spans="3:7" ht="15">
      <c r="C156" s="40"/>
      <c r="D156" s="26"/>
      <c r="E156" s="26"/>
      <c r="F156" s="26"/>
      <c r="G156" s="26"/>
    </row>
    <row r="157" spans="3:7" ht="15">
      <c r="C157" s="40"/>
      <c r="D157" s="26"/>
      <c r="E157" s="26"/>
      <c r="F157" s="26"/>
      <c r="G157" s="26"/>
    </row>
    <row r="158" spans="3:7" ht="15">
      <c r="C158" s="40"/>
      <c r="D158" s="26"/>
      <c r="E158" s="26"/>
      <c r="F158" s="26"/>
      <c r="G158" s="26"/>
    </row>
    <row r="159" spans="3:7" ht="15">
      <c r="C159" s="40"/>
      <c r="D159" s="26"/>
      <c r="E159" s="26"/>
      <c r="F159" s="26"/>
      <c r="G159" s="26"/>
    </row>
    <row r="160" spans="3:7" ht="15">
      <c r="C160" s="40"/>
      <c r="D160" s="26"/>
      <c r="E160" s="26"/>
      <c r="F160" s="26"/>
      <c r="G160" s="26"/>
    </row>
    <row r="161" spans="3:7" ht="15">
      <c r="C161" s="40"/>
      <c r="D161" s="26"/>
      <c r="E161" s="26"/>
      <c r="F161" s="26"/>
      <c r="G161" s="26"/>
    </row>
    <row r="162" spans="3:7" ht="15">
      <c r="C162" s="40"/>
      <c r="D162" s="26"/>
      <c r="E162" s="26"/>
      <c r="F162" s="26"/>
      <c r="G162" s="26"/>
    </row>
    <row r="163" spans="3:7" ht="15">
      <c r="C163" s="40"/>
      <c r="D163" s="26"/>
      <c r="E163" s="26"/>
      <c r="F163" s="26"/>
      <c r="G163" s="26"/>
    </row>
    <row r="164" spans="3:7" ht="15">
      <c r="C164" s="40"/>
      <c r="D164" s="26"/>
      <c r="E164" s="26"/>
      <c r="F164" s="26"/>
      <c r="G164" s="26"/>
    </row>
    <row r="165" spans="3:7" ht="15">
      <c r="C165" s="40"/>
      <c r="D165" s="26"/>
      <c r="E165" s="26"/>
      <c r="F165" s="26"/>
      <c r="G165" s="26"/>
    </row>
    <row r="166" spans="3:7" ht="15">
      <c r="C166" s="40"/>
      <c r="D166" s="26"/>
      <c r="E166" s="26"/>
      <c r="F166" s="26"/>
      <c r="G166" s="26"/>
    </row>
    <row r="167" spans="3:7" ht="15">
      <c r="C167" s="40"/>
      <c r="D167" s="26"/>
      <c r="E167" s="26"/>
      <c r="F167" s="26"/>
      <c r="G167" s="26"/>
    </row>
    <row r="168" spans="3:7" ht="15">
      <c r="C168" s="40"/>
      <c r="D168" s="26"/>
      <c r="E168" s="26"/>
      <c r="F168" s="26"/>
      <c r="G168" s="26"/>
    </row>
    <row r="169" spans="3:7" ht="15">
      <c r="C169" s="40"/>
      <c r="D169" s="26"/>
      <c r="E169" s="26"/>
      <c r="F169" s="26"/>
      <c r="G169" s="26"/>
    </row>
    <row r="170" spans="3:7" ht="15">
      <c r="C170" s="40"/>
      <c r="D170" s="26"/>
      <c r="E170" s="26"/>
      <c r="F170" s="26"/>
      <c r="G170" s="26"/>
    </row>
    <row r="171" spans="3:7" ht="15">
      <c r="C171" s="40"/>
      <c r="D171" s="26"/>
      <c r="E171" s="26"/>
      <c r="F171" s="26"/>
      <c r="G171" s="26"/>
    </row>
    <row r="172" spans="3:7" ht="15">
      <c r="C172" s="40"/>
      <c r="D172" s="26"/>
      <c r="E172" s="26"/>
      <c r="F172" s="26"/>
      <c r="G172" s="26"/>
    </row>
    <row r="173" spans="3:7" ht="15">
      <c r="C173" s="40"/>
      <c r="D173" s="26"/>
      <c r="E173" s="26"/>
      <c r="F173" s="26"/>
      <c r="G173" s="26"/>
    </row>
    <row r="174" spans="3:7" ht="15">
      <c r="C174" s="40"/>
      <c r="D174" s="26"/>
      <c r="E174" s="26"/>
      <c r="F174" s="26"/>
      <c r="G174" s="26"/>
    </row>
    <row r="175" spans="3:7" ht="15">
      <c r="C175" s="40"/>
      <c r="D175" s="26"/>
      <c r="E175" s="26"/>
      <c r="F175" s="26"/>
      <c r="G175" s="26"/>
    </row>
    <row r="176" spans="3:7" ht="15">
      <c r="C176" s="40"/>
      <c r="D176" s="26"/>
      <c r="E176" s="26"/>
      <c r="F176" s="26"/>
      <c r="G176" s="26"/>
    </row>
    <row r="177" spans="3:7" ht="15">
      <c r="C177" s="40"/>
      <c r="D177" s="26"/>
      <c r="E177" s="26"/>
      <c r="F177" s="26"/>
      <c r="G177" s="26"/>
    </row>
    <row r="178" spans="3:7" ht="15">
      <c r="C178" s="40"/>
      <c r="D178" s="26"/>
      <c r="E178" s="26"/>
      <c r="F178" s="26"/>
      <c r="G178" s="26"/>
    </row>
    <row r="179" spans="3:7" ht="15">
      <c r="C179" s="40"/>
      <c r="D179" s="26"/>
      <c r="E179" s="26"/>
      <c r="F179" s="26"/>
      <c r="G179" s="26"/>
    </row>
    <row r="180" spans="3:7" ht="15">
      <c r="C180" s="40"/>
      <c r="D180" s="26"/>
      <c r="E180" s="26"/>
      <c r="F180" s="26"/>
      <c r="G180" s="26"/>
    </row>
    <row r="181" spans="3:7" ht="15">
      <c r="C181" s="40"/>
      <c r="D181" s="26"/>
      <c r="E181" s="26"/>
      <c r="F181" s="26"/>
      <c r="G181" s="26"/>
    </row>
    <row r="182" spans="3:7" ht="15">
      <c r="C182" s="40"/>
      <c r="D182" s="26"/>
      <c r="E182" s="26"/>
      <c r="F182" s="26"/>
      <c r="G182" s="26"/>
    </row>
    <row r="183" spans="3:7" ht="15">
      <c r="C183" s="40"/>
      <c r="D183" s="26"/>
      <c r="E183" s="26"/>
      <c r="F183" s="26"/>
      <c r="G183" s="26"/>
    </row>
    <row r="184" spans="3:7" ht="15">
      <c r="C184" s="40"/>
      <c r="D184" s="26"/>
      <c r="E184" s="26"/>
      <c r="F184" s="26"/>
      <c r="G184" s="26"/>
    </row>
    <row r="185" spans="3:7" ht="15">
      <c r="C185" s="40"/>
      <c r="D185" s="26"/>
      <c r="E185" s="26"/>
      <c r="F185" s="26"/>
      <c r="G185" s="26"/>
    </row>
    <row r="186" spans="3:7" ht="15">
      <c r="C186" s="40"/>
      <c r="D186" s="26"/>
      <c r="E186" s="26"/>
      <c r="F186" s="26"/>
      <c r="G186" s="26"/>
    </row>
    <row r="187" spans="3:7" ht="15">
      <c r="C187" s="40"/>
      <c r="D187" s="26"/>
      <c r="E187" s="26"/>
      <c r="F187" s="26"/>
      <c r="G187" s="26"/>
    </row>
  </sheetData>
  <sheetProtection/>
  <mergeCells count="9">
    <mergeCell ref="S2:V2"/>
    <mergeCell ref="A1:L1"/>
    <mergeCell ref="A2:A3"/>
    <mergeCell ref="B2:B3"/>
    <mergeCell ref="C2:C3"/>
    <mergeCell ref="D2:G2"/>
    <mergeCell ref="H2:K2"/>
    <mergeCell ref="L2:O2"/>
    <mergeCell ref="P2:R2"/>
  </mergeCells>
  <printOptions/>
  <pageMargins left="0.1968503937007874" right="0.2362204724409449" top="0.35433070866141736" bottom="0.31496062992125984" header="0.31496062992125984" footer="0.3149606299212598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41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E15" sqref="E15"/>
    </sheetView>
  </sheetViews>
  <sheetFormatPr defaultColWidth="9.140625" defaultRowHeight="15"/>
  <cols>
    <col min="1" max="1" width="4.57421875" style="0" customWidth="1"/>
    <col min="2" max="2" width="63.57421875" style="4" customWidth="1"/>
    <col min="3" max="4" width="14.7109375" style="37" customWidth="1"/>
    <col min="5" max="5" width="19.421875" style="0" customWidth="1"/>
    <col min="6" max="7" width="12.57421875" style="0" customWidth="1"/>
  </cols>
  <sheetData>
    <row r="1" spans="1:7" s="7" customFormat="1" ht="20.25" customHeight="1">
      <c r="A1" s="123" t="s">
        <v>67</v>
      </c>
      <c r="B1" s="123"/>
      <c r="C1" s="170"/>
      <c r="D1" s="170"/>
      <c r="E1" s="170"/>
      <c r="F1" s="170"/>
      <c r="G1" s="170"/>
    </row>
    <row r="2" spans="1:7" s="7" customFormat="1" ht="56.25" customHeight="1">
      <c r="A2" s="171" t="s">
        <v>3</v>
      </c>
      <c r="B2" s="171" t="s">
        <v>6</v>
      </c>
      <c r="C2" s="173" t="s">
        <v>20</v>
      </c>
      <c r="D2" s="175" t="s">
        <v>68</v>
      </c>
      <c r="E2" s="176"/>
      <c r="F2" s="176"/>
      <c r="G2" s="177"/>
    </row>
    <row r="3" spans="1:7" s="11" customFormat="1" ht="30.75" customHeight="1">
      <c r="A3" s="172"/>
      <c r="B3" s="172"/>
      <c r="C3" s="174"/>
      <c r="D3" s="81" t="s">
        <v>14</v>
      </c>
      <c r="E3" s="82" t="s">
        <v>5</v>
      </c>
      <c r="F3" s="82" t="s">
        <v>44</v>
      </c>
      <c r="G3" s="82" t="s">
        <v>45</v>
      </c>
    </row>
    <row r="4" spans="1:7" s="6" customFormat="1" ht="15.75">
      <c r="A4" s="81"/>
      <c r="B4" s="83"/>
      <c r="C4" s="84"/>
      <c r="D4" s="85"/>
      <c r="E4" s="86"/>
      <c r="F4" s="86"/>
      <c r="G4" s="86"/>
    </row>
    <row r="5" spans="1:7" ht="23.25" customHeight="1">
      <c r="A5" s="87" t="s">
        <v>22</v>
      </c>
      <c r="B5" s="88" t="s">
        <v>23</v>
      </c>
      <c r="C5" s="89">
        <f>G5</f>
        <v>100</v>
      </c>
      <c r="D5" s="90">
        <v>0.1</v>
      </c>
      <c r="E5" s="91">
        <v>1</v>
      </c>
      <c r="F5" s="91">
        <v>100</v>
      </c>
      <c r="G5" s="91">
        <f aca="true" t="shared" si="0" ref="G5:G18">E5*F5</f>
        <v>100</v>
      </c>
    </row>
    <row r="6" spans="1:7" ht="31.5" customHeight="1">
      <c r="A6" s="87" t="s">
        <v>24</v>
      </c>
      <c r="B6" s="88" t="s">
        <v>25</v>
      </c>
      <c r="C6" s="89">
        <f>G6</f>
        <v>0</v>
      </c>
      <c r="D6" s="90">
        <v>3.117</v>
      </c>
      <c r="E6" s="91">
        <v>0</v>
      </c>
      <c r="F6" s="91">
        <v>100</v>
      </c>
      <c r="G6" s="91">
        <f t="shared" si="0"/>
        <v>0</v>
      </c>
    </row>
    <row r="7" spans="1:7" ht="28.5" customHeight="1">
      <c r="A7" s="87" t="s">
        <v>22</v>
      </c>
      <c r="B7" s="88" t="s">
        <v>26</v>
      </c>
      <c r="C7" s="89">
        <f>G7</f>
        <v>100</v>
      </c>
      <c r="D7" s="90">
        <v>0.043</v>
      </c>
      <c r="E7" s="91">
        <v>1</v>
      </c>
      <c r="F7" s="91">
        <v>100</v>
      </c>
      <c r="G7" s="91">
        <f t="shared" si="0"/>
        <v>100</v>
      </c>
    </row>
    <row r="8" spans="1:7" ht="32.25" customHeight="1">
      <c r="A8" s="87" t="s">
        <v>22</v>
      </c>
      <c r="B8" s="88" t="s">
        <v>27</v>
      </c>
      <c r="C8" s="89">
        <f aca="true" t="shared" si="1" ref="C8:C18">G8</f>
        <v>0</v>
      </c>
      <c r="D8" s="90">
        <v>0.299</v>
      </c>
      <c r="E8" s="91">
        <v>0</v>
      </c>
      <c r="F8" s="91">
        <v>100</v>
      </c>
      <c r="G8" s="91">
        <f t="shared" si="0"/>
        <v>0</v>
      </c>
    </row>
    <row r="9" spans="1:7" ht="28.5" customHeight="1">
      <c r="A9" s="87" t="s">
        <v>22</v>
      </c>
      <c r="B9" s="88" t="s">
        <v>28</v>
      </c>
      <c r="C9" s="89">
        <f t="shared" si="1"/>
        <v>0</v>
      </c>
      <c r="D9" s="90">
        <v>1.024</v>
      </c>
      <c r="E9" s="91">
        <v>0</v>
      </c>
      <c r="F9" s="91">
        <v>100</v>
      </c>
      <c r="G9" s="91">
        <f t="shared" si="0"/>
        <v>0</v>
      </c>
    </row>
    <row r="10" spans="1:7" ht="24.75" customHeight="1">
      <c r="A10" s="87" t="s">
        <v>29</v>
      </c>
      <c r="B10" s="88" t="s">
        <v>53</v>
      </c>
      <c r="C10" s="89">
        <f t="shared" si="1"/>
        <v>100</v>
      </c>
      <c r="D10" s="90">
        <v>-0.219</v>
      </c>
      <c r="E10" s="91">
        <v>1</v>
      </c>
      <c r="F10" s="91">
        <v>100</v>
      </c>
      <c r="G10" s="91">
        <f t="shared" si="0"/>
        <v>100</v>
      </c>
    </row>
    <row r="11" spans="1:7" ht="30" customHeight="1">
      <c r="A11" s="87" t="s">
        <v>30</v>
      </c>
      <c r="B11" s="88" t="s">
        <v>31</v>
      </c>
      <c r="C11" s="89">
        <f t="shared" si="1"/>
        <v>0</v>
      </c>
      <c r="D11" s="90">
        <v>0.513</v>
      </c>
      <c r="E11" s="91">
        <v>0</v>
      </c>
      <c r="F11" s="91">
        <v>100</v>
      </c>
      <c r="G11" s="91">
        <f t="shared" si="0"/>
        <v>0</v>
      </c>
    </row>
    <row r="12" spans="1:7" ht="33" customHeight="1">
      <c r="A12" s="87" t="s">
        <v>32</v>
      </c>
      <c r="B12" s="88" t="s">
        <v>54</v>
      </c>
      <c r="C12" s="89">
        <f t="shared" si="1"/>
        <v>100</v>
      </c>
      <c r="D12" s="90">
        <v>-0.904</v>
      </c>
      <c r="E12" s="91">
        <v>1</v>
      </c>
      <c r="F12" s="91">
        <v>100</v>
      </c>
      <c r="G12" s="91">
        <f t="shared" si="0"/>
        <v>100</v>
      </c>
    </row>
    <row r="13" spans="1:7" ht="33" customHeight="1">
      <c r="A13" s="87" t="s">
        <v>33</v>
      </c>
      <c r="B13" s="88" t="s">
        <v>34</v>
      </c>
      <c r="C13" s="89">
        <f t="shared" si="1"/>
        <v>100</v>
      </c>
      <c r="D13" s="90">
        <v>0.061</v>
      </c>
      <c r="E13" s="91">
        <v>1</v>
      </c>
      <c r="F13" s="91">
        <v>100</v>
      </c>
      <c r="G13" s="91">
        <f t="shared" si="0"/>
        <v>100</v>
      </c>
    </row>
    <row r="14" spans="1:7" ht="22.5" customHeight="1">
      <c r="A14" s="87" t="s">
        <v>35</v>
      </c>
      <c r="B14" s="88" t="s">
        <v>36</v>
      </c>
      <c r="C14" s="89">
        <f t="shared" si="1"/>
        <v>100</v>
      </c>
      <c r="D14" s="90">
        <v>-0.145</v>
      </c>
      <c r="E14" s="91">
        <v>1</v>
      </c>
      <c r="F14" s="91">
        <v>100</v>
      </c>
      <c r="G14" s="91">
        <f t="shared" si="0"/>
        <v>100</v>
      </c>
    </row>
    <row r="15" spans="1:7" ht="27.75" customHeight="1">
      <c r="A15" s="87" t="s">
        <v>37</v>
      </c>
      <c r="B15" s="88" t="s">
        <v>38</v>
      </c>
      <c r="C15" s="89">
        <f t="shared" si="1"/>
        <v>0</v>
      </c>
      <c r="D15" s="90">
        <v>0.387</v>
      </c>
      <c r="E15" s="91">
        <v>0</v>
      </c>
      <c r="F15" s="91">
        <v>100</v>
      </c>
      <c r="G15" s="91">
        <f t="shared" si="0"/>
        <v>0</v>
      </c>
    </row>
    <row r="16" spans="1:7" ht="29.25" customHeight="1">
      <c r="A16" s="87" t="s">
        <v>39</v>
      </c>
      <c r="B16" s="88" t="s">
        <v>40</v>
      </c>
      <c r="C16" s="89">
        <f t="shared" si="1"/>
        <v>100</v>
      </c>
      <c r="D16" s="90">
        <v>-0.737</v>
      </c>
      <c r="E16" s="91">
        <v>1</v>
      </c>
      <c r="F16" s="91">
        <v>100</v>
      </c>
      <c r="G16" s="91">
        <f t="shared" si="0"/>
        <v>100</v>
      </c>
    </row>
    <row r="17" spans="1:7" ht="36.75" customHeight="1">
      <c r="A17" s="87" t="s">
        <v>41</v>
      </c>
      <c r="B17" s="88" t="s">
        <v>42</v>
      </c>
      <c r="C17" s="89">
        <f t="shared" si="1"/>
        <v>0</v>
      </c>
      <c r="D17" s="90">
        <v>58.815</v>
      </c>
      <c r="E17" s="91">
        <v>0</v>
      </c>
      <c r="F17" s="91">
        <v>100</v>
      </c>
      <c r="G17" s="91">
        <f t="shared" si="0"/>
        <v>0</v>
      </c>
    </row>
    <row r="18" spans="1:7" ht="30.75" customHeight="1">
      <c r="A18" s="87" t="s">
        <v>71</v>
      </c>
      <c r="B18" s="88" t="s">
        <v>43</v>
      </c>
      <c r="C18" s="89">
        <f t="shared" si="1"/>
        <v>0</v>
      </c>
      <c r="D18" s="90">
        <v>0.372</v>
      </c>
      <c r="E18" s="91">
        <v>0</v>
      </c>
      <c r="F18" s="91">
        <v>100</v>
      </c>
      <c r="G18" s="91">
        <f t="shared" si="0"/>
        <v>0</v>
      </c>
    </row>
    <row r="19" spans="1:7" ht="21.75" customHeight="1">
      <c r="A19" s="54"/>
      <c r="B19" s="55"/>
      <c r="C19" s="43"/>
      <c r="D19" s="43"/>
      <c r="E19" s="44"/>
      <c r="F19" s="44"/>
      <c r="G19" s="44"/>
    </row>
    <row r="20" spans="1:7" ht="21" customHeight="1">
      <c r="A20" s="54"/>
      <c r="B20" s="55"/>
      <c r="C20" s="43"/>
      <c r="D20" s="43"/>
      <c r="E20" s="44"/>
      <c r="F20" s="44"/>
      <c r="G20" s="44"/>
    </row>
    <row r="21" spans="1:7" ht="24" customHeight="1">
      <c r="A21" s="54"/>
      <c r="B21" s="55"/>
      <c r="C21" s="43"/>
      <c r="D21" s="43"/>
      <c r="E21" s="44"/>
      <c r="F21" s="44"/>
      <c r="G21" s="44"/>
    </row>
    <row r="22" spans="1:7" ht="20.25" customHeight="1">
      <c r="A22" s="54"/>
      <c r="B22" s="55"/>
      <c r="C22" s="43"/>
      <c r="D22" s="43"/>
      <c r="E22" s="44"/>
      <c r="F22" s="44"/>
      <c r="G22" s="44"/>
    </row>
    <row r="23" spans="1:7" ht="15.75" customHeight="1">
      <c r="A23" s="54"/>
      <c r="B23" s="55"/>
      <c r="C23" s="43"/>
      <c r="D23" s="43"/>
      <c r="E23" s="44"/>
      <c r="F23" s="44"/>
      <c r="G23" s="44"/>
    </row>
    <row r="24" spans="1:7" ht="22.5" customHeight="1">
      <c r="A24" s="54"/>
      <c r="B24" s="55"/>
      <c r="C24" s="43"/>
      <c r="D24" s="43"/>
      <c r="E24" s="44"/>
      <c r="F24" s="44"/>
      <c r="G24" s="44"/>
    </row>
    <row r="25" spans="1:7" ht="32.25" customHeight="1">
      <c r="A25" s="54"/>
      <c r="B25" s="55"/>
      <c r="C25" s="43"/>
      <c r="D25" s="43"/>
      <c r="E25" s="44"/>
      <c r="F25" s="44"/>
      <c r="G25" s="44"/>
    </row>
    <row r="26" spans="1:7" ht="21.75" customHeight="1">
      <c r="A26" s="54"/>
      <c r="B26" s="55"/>
      <c r="C26" s="43"/>
      <c r="D26" s="43"/>
      <c r="E26" s="44"/>
      <c r="F26" s="44"/>
      <c r="G26" s="44"/>
    </row>
    <row r="27" spans="1:7" ht="15.75" customHeight="1">
      <c r="A27" s="54"/>
      <c r="B27" s="55"/>
      <c r="C27" s="43"/>
      <c r="D27" s="43"/>
      <c r="E27" s="44"/>
      <c r="F27" s="44"/>
      <c r="G27" s="44"/>
    </row>
    <row r="28" spans="1:7" ht="17.25" customHeight="1">
      <c r="A28" s="54"/>
      <c r="B28" s="55"/>
      <c r="C28" s="43"/>
      <c r="D28" s="43"/>
      <c r="E28" s="44"/>
      <c r="F28" s="44"/>
      <c r="G28" s="44"/>
    </row>
    <row r="29" spans="1:7" ht="22.5" customHeight="1">
      <c r="A29" s="54"/>
      <c r="B29" s="55"/>
      <c r="C29" s="43"/>
      <c r="D29" s="43"/>
      <c r="E29" s="44"/>
      <c r="F29" s="44"/>
      <c r="G29" s="44"/>
    </row>
    <row r="30" spans="1:7" ht="22.5" customHeight="1">
      <c r="A30" s="54"/>
      <c r="B30" s="55"/>
      <c r="C30" s="43"/>
      <c r="D30" s="43"/>
      <c r="E30" s="44"/>
      <c r="F30" s="44"/>
      <c r="G30" s="44"/>
    </row>
    <row r="31" spans="1:7" ht="21.75" customHeight="1">
      <c r="A31" s="54"/>
      <c r="B31" s="55"/>
      <c r="C31" s="43"/>
      <c r="D31" s="43"/>
      <c r="E31" s="44"/>
      <c r="F31" s="44"/>
      <c r="G31" s="44"/>
    </row>
    <row r="32" spans="1:7" ht="21" customHeight="1">
      <c r="A32" s="54"/>
      <c r="B32" s="55"/>
      <c r="C32" s="43"/>
      <c r="D32" s="43"/>
      <c r="E32" s="44"/>
      <c r="F32" s="44"/>
      <c r="G32" s="44"/>
    </row>
    <row r="33" spans="1:7" ht="20.25" customHeight="1">
      <c r="A33" s="54"/>
      <c r="B33" s="55"/>
      <c r="C33" s="43"/>
      <c r="D33" s="43"/>
      <c r="E33" s="44"/>
      <c r="F33" s="44"/>
      <c r="G33" s="44"/>
    </row>
    <row r="34" spans="1:7" ht="22.5" customHeight="1">
      <c r="A34" s="54"/>
      <c r="B34" s="55"/>
      <c r="C34" s="43"/>
      <c r="D34" s="43"/>
      <c r="E34" s="44"/>
      <c r="F34" s="44"/>
      <c r="G34" s="44"/>
    </row>
    <row r="35" spans="1:7" ht="25.5" customHeight="1">
      <c r="A35" s="54"/>
      <c r="B35" s="55"/>
      <c r="C35" s="43"/>
      <c r="D35" s="43"/>
      <c r="E35" s="44"/>
      <c r="F35" s="44"/>
      <c r="G35" s="44"/>
    </row>
    <row r="36" spans="1:7" ht="32.25" customHeight="1">
      <c r="A36" s="54"/>
      <c r="B36" s="55"/>
      <c r="C36" s="43"/>
      <c r="D36" s="43"/>
      <c r="E36" s="44"/>
      <c r="F36" s="44"/>
      <c r="G36" s="44"/>
    </row>
    <row r="37" spans="1:7" ht="30" customHeight="1">
      <c r="A37" s="54"/>
      <c r="B37" s="55"/>
      <c r="C37" s="43"/>
      <c r="D37" s="43"/>
      <c r="E37" s="44"/>
      <c r="F37" s="44"/>
      <c r="G37" s="44"/>
    </row>
    <row r="38" spans="1:7" ht="25.5" customHeight="1">
      <c r="A38" s="54"/>
      <c r="B38" s="55"/>
      <c r="C38" s="43"/>
      <c r="D38" s="43"/>
      <c r="E38" s="44"/>
      <c r="F38" s="44"/>
      <c r="G38" s="44"/>
    </row>
    <row r="39" spans="1:7" ht="25.5" customHeight="1">
      <c r="A39" s="54"/>
      <c r="B39" s="55"/>
      <c r="C39" s="43"/>
      <c r="D39" s="43"/>
      <c r="E39" s="44"/>
      <c r="F39" s="44"/>
      <c r="G39" s="44"/>
    </row>
    <row r="40" spans="1:7" ht="27.75" customHeight="1">
      <c r="A40" s="56"/>
      <c r="B40" s="55"/>
      <c r="C40" s="43"/>
      <c r="D40" s="43"/>
      <c r="E40" s="44"/>
      <c r="F40" s="44"/>
      <c r="G40" s="44"/>
    </row>
    <row r="41" spans="1:7" ht="15">
      <c r="A41" s="26"/>
      <c r="B41" s="59"/>
      <c r="C41" s="40"/>
      <c r="D41" s="40"/>
      <c r="E41" s="26"/>
      <c r="F41" s="26"/>
      <c r="G41" s="26"/>
    </row>
  </sheetData>
  <sheetProtection/>
  <mergeCells count="5">
    <mergeCell ref="A1:G1"/>
    <mergeCell ref="A2:A3"/>
    <mergeCell ref="B2:B3"/>
    <mergeCell ref="C2:C3"/>
    <mergeCell ref="D2:G2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2012-06-19T08:13:03Z</cp:lastPrinted>
  <dcterms:created xsi:type="dcterms:W3CDTF">2006-09-28T05:33:49Z</dcterms:created>
  <dcterms:modified xsi:type="dcterms:W3CDTF">2016-06-07T12:43:09Z</dcterms:modified>
  <cp:category/>
  <cp:version/>
  <cp:contentType/>
  <cp:contentStatus/>
</cp:coreProperties>
</file>