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S29" i="1" l="1"/>
  <c r="S27" i="1"/>
  <c r="S25" i="1"/>
  <c r="S23" i="1"/>
  <c r="S21" i="1"/>
  <c r="S19" i="1"/>
  <c r="S17" i="1"/>
  <c r="S15" i="1"/>
  <c r="S13" i="1"/>
  <c r="S11" i="1"/>
  <c r="P27" i="1"/>
  <c r="P23" i="1"/>
  <c r="P19" i="1"/>
  <c r="P15" i="1"/>
  <c r="P11" i="1"/>
  <c r="S28" i="1"/>
  <c r="S26" i="1"/>
  <c r="S24" i="1"/>
  <c r="S22" i="1"/>
  <c r="S20" i="1"/>
  <c r="S18" i="1"/>
  <c r="S16" i="1"/>
  <c r="S14" i="1"/>
  <c r="S12" i="1"/>
  <c r="J11" i="1" l="1"/>
  <c r="J19" i="1"/>
  <c r="J24" i="1"/>
  <c r="J14" i="1"/>
  <c r="J22" i="1"/>
  <c r="J23" i="1"/>
  <c r="J12" i="1"/>
  <c r="J13" i="1"/>
  <c r="J21" i="1"/>
  <c r="J28" i="1"/>
  <c r="M17" i="1"/>
  <c r="M25" i="1"/>
  <c r="M14" i="1"/>
  <c r="M22" i="1"/>
  <c r="M20" i="1"/>
  <c r="M11" i="1"/>
  <c r="M19" i="1"/>
  <c r="M27" i="1"/>
  <c r="M24" i="1"/>
  <c r="P12" i="1"/>
  <c r="P20" i="1"/>
  <c r="P28" i="1"/>
  <c r="P17" i="1"/>
  <c r="P25" i="1"/>
  <c r="P14" i="1"/>
  <c r="P22" i="1"/>
  <c r="J15" i="1"/>
  <c r="J20" i="1"/>
  <c r="J25" i="1"/>
  <c r="J18" i="1"/>
  <c r="J26" i="1"/>
  <c r="J27" i="1"/>
  <c r="J16" i="1"/>
  <c r="J29" i="1"/>
  <c r="J17" i="1"/>
  <c r="M13" i="1"/>
  <c r="M21" i="1"/>
  <c r="M29" i="1"/>
  <c r="M18" i="1"/>
  <c r="M26" i="1"/>
  <c r="M12" i="1"/>
  <c r="M28" i="1"/>
  <c r="M15" i="1"/>
  <c r="M23" i="1"/>
  <c r="M16" i="1"/>
  <c r="T12" i="1"/>
  <c r="U12" i="1" s="1"/>
  <c r="T14" i="1"/>
  <c r="U14" i="1" s="1"/>
  <c r="T16" i="1"/>
  <c r="U16" i="1" s="1"/>
  <c r="T18" i="1"/>
  <c r="U18" i="1" s="1"/>
  <c r="T20" i="1"/>
  <c r="U20" i="1" s="1"/>
  <c r="T22" i="1"/>
  <c r="U22" i="1" s="1"/>
  <c r="T24" i="1"/>
  <c r="U24" i="1" s="1"/>
  <c r="T26" i="1"/>
  <c r="U26" i="1" s="1"/>
  <c r="T28" i="1"/>
  <c r="U28" i="1" s="1"/>
  <c r="T11" i="1"/>
  <c r="T13" i="1"/>
  <c r="U13" i="1" s="1"/>
  <c r="T15" i="1"/>
  <c r="U15" i="1" s="1"/>
  <c r="T17" i="1"/>
  <c r="U17" i="1" s="1"/>
  <c r="T19" i="1"/>
  <c r="U19" i="1" s="1"/>
  <c r="T21" i="1"/>
  <c r="U21" i="1" s="1"/>
  <c r="T23" i="1"/>
  <c r="U23" i="1" s="1"/>
  <c r="T25" i="1"/>
  <c r="U25" i="1" s="1"/>
  <c r="T27" i="1"/>
  <c r="U27" i="1" s="1"/>
  <c r="T29" i="1"/>
  <c r="U29" i="1" s="1"/>
  <c r="P16" i="1"/>
  <c r="P24" i="1"/>
  <c r="P13" i="1"/>
  <c r="P21" i="1"/>
  <c r="P29" i="1"/>
  <c r="P18" i="1"/>
  <c r="P26" i="1"/>
  <c r="P30" i="1" l="1"/>
  <c r="Q25" i="1"/>
  <c r="R25" i="1" s="1"/>
  <c r="Q17" i="1"/>
  <c r="R17" i="1" s="1"/>
  <c r="Q28" i="1"/>
  <c r="R28" i="1" s="1"/>
  <c r="Q12" i="1"/>
  <c r="R12" i="1" s="1"/>
  <c r="Q23" i="1"/>
  <c r="Q15" i="1"/>
  <c r="Q22" i="1"/>
  <c r="R22" i="1" s="1"/>
  <c r="Q14" i="1"/>
  <c r="N26" i="1"/>
  <c r="O26" i="1" s="1"/>
  <c r="N18" i="1"/>
  <c r="O18" i="1" s="1"/>
  <c r="N23" i="1"/>
  <c r="O23" i="1" s="1"/>
  <c r="N15" i="1"/>
  <c r="O15" i="1" s="1"/>
  <c r="N25" i="1"/>
  <c r="O25" i="1" s="1"/>
  <c r="N17" i="1"/>
  <c r="O17" i="1" s="1"/>
  <c r="N28" i="1"/>
  <c r="O28" i="1" s="1"/>
  <c r="N20" i="1"/>
  <c r="O20" i="1" s="1"/>
  <c r="N12" i="1"/>
  <c r="O12" i="1" s="1"/>
  <c r="Q29" i="1"/>
  <c r="R29" i="1" s="1"/>
  <c r="Q21" i="1"/>
  <c r="R21" i="1" s="1"/>
  <c r="Q13" i="1"/>
  <c r="Q11" i="1"/>
  <c r="Q24" i="1"/>
  <c r="R24" i="1" s="1"/>
  <c r="Q27" i="1"/>
  <c r="R27" i="1" s="1"/>
  <c r="Q19" i="1"/>
  <c r="R19" i="1" s="1"/>
  <c r="Q26" i="1"/>
  <c r="R26" i="1" s="1"/>
  <c r="Q18" i="1"/>
  <c r="N22" i="1"/>
  <c r="O22" i="1" s="1"/>
  <c r="N14" i="1"/>
  <c r="O14" i="1" s="1"/>
  <c r="N27" i="1"/>
  <c r="O27" i="1" s="1"/>
  <c r="N19" i="1"/>
  <c r="O19" i="1" s="1"/>
  <c r="N11" i="1"/>
  <c r="N29" i="1"/>
  <c r="O29" i="1" s="1"/>
  <c r="N21" i="1"/>
  <c r="O21" i="1" s="1"/>
  <c r="N13" i="1"/>
  <c r="O13" i="1" s="1"/>
  <c r="N24" i="1"/>
  <c r="O24" i="1" s="1"/>
  <c r="N16" i="1"/>
  <c r="O16" i="1" s="1"/>
  <c r="J30" i="1"/>
  <c r="T30" i="1"/>
  <c r="U11" i="1"/>
  <c r="H16" i="1"/>
  <c r="H13" i="1"/>
  <c r="H21" i="1"/>
  <c r="H19" i="1"/>
  <c r="H27" i="1"/>
  <c r="H18" i="1"/>
  <c r="H26" i="1"/>
  <c r="G14" i="1"/>
  <c r="G18" i="1"/>
  <c r="G22" i="1"/>
  <c r="G26" i="1"/>
  <c r="G11" i="1"/>
  <c r="G15" i="1"/>
  <c r="G19" i="1"/>
  <c r="G23" i="1"/>
  <c r="G27" i="1"/>
  <c r="H24" i="1"/>
  <c r="H29" i="1"/>
  <c r="H12" i="1"/>
  <c r="H20" i="1"/>
  <c r="H28" i="1"/>
  <c r="H17" i="1"/>
  <c r="H25" i="1"/>
  <c r="H15" i="1"/>
  <c r="H23" i="1"/>
  <c r="H14" i="1"/>
  <c r="H22" i="1"/>
  <c r="H11" i="1"/>
  <c r="G12" i="1"/>
  <c r="G16" i="1"/>
  <c r="G20" i="1"/>
  <c r="G24" i="1"/>
  <c r="G28" i="1"/>
  <c r="G13" i="1"/>
  <c r="G17" i="1"/>
  <c r="G21" i="1"/>
  <c r="G25" i="1"/>
  <c r="G29" i="1"/>
  <c r="I23" i="1" l="1"/>
  <c r="I22" i="1"/>
  <c r="I14" i="1"/>
  <c r="I15" i="1"/>
  <c r="I17" i="1"/>
  <c r="I20" i="1"/>
  <c r="I12" i="1"/>
  <c r="I29" i="1"/>
  <c r="G30" i="1"/>
  <c r="I26" i="1"/>
  <c r="I27" i="1"/>
  <c r="I21" i="1"/>
  <c r="I16" i="1"/>
  <c r="H30" i="1"/>
  <c r="I11" i="1"/>
  <c r="O11" i="1"/>
  <c r="N30" i="1"/>
  <c r="Q20" i="1"/>
  <c r="R20" i="1" s="1"/>
  <c r="K29" i="1"/>
  <c r="L29" i="1" s="1"/>
  <c r="K24" i="1"/>
  <c r="L24" i="1" s="1"/>
  <c r="K27" i="1"/>
  <c r="L27" i="1" s="1"/>
  <c r="K25" i="1"/>
  <c r="L25" i="1" s="1"/>
  <c r="K19" i="1"/>
  <c r="L19" i="1" s="1"/>
  <c r="K20" i="1"/>
  <c r="L20" i="1" s="1"/>
  <c r="K28" i="1"/>
  <c r="L28" i="1" s="1"/>
  <c r="K14" i="1"/>
  <c r="L14" i="1" s="1"/>
  <c r="K22" i="1"/>
  <c r="L22" i="1" s="1"/>
  <c r="I25" i="1"/>
  <c r="I28" i="1"/>
  <c r="I24" i="1"/>
  <c r="Q16" i="1"/>
  <c r="R16" i="1" s="1"/>
  <c r="K13" i="1"/>
  <c r="L13" i="1" s="1"/>
  <c r="K21" i="1"/>
  <c r="L21" i="1" s="1"/>
  <c r="K16" i="1"/>
  <c r="L16" i="1" s="1"/>
  <c r="K11" i="1"/>
  <c r="K17" i="1"/>
  <c r="L17" i="1" s="1"/>
  <c r="K26" i="1"/>
  <c r="L26" i="1" s="1"/>
  <c r="K15" i="1"/>
  <c r="L15" i="1" s="1"/>
  <c r="K12" i="1"/>
  <c r="L12" i="1" s="1"/>
  <c r="K18" i="1"/>
  <c r="L18" i="1" s="1"/>
  <c r="K23" i="1"/>
  <c r="L23" i="1" s="1"/>
  <c r="I18" i="1"/>
  <c r="I19" i="1"/>
  <c r="I13" i="1"/>
  <c r="C14" i="1" l="1"/>
  <c r="C22" i="1"/>
  <c r="E22" i="1" s="1"/>
  <c r="F22" i="1" s="1"/>
  <c r="C15" i="1"/>
  <c r="C23" i="1"/>
  <c r="E23" i="1" s="1"/>
  <c r="F23" i="1" s="1"/>
  <c r="C16" i="1"/>
  <c r="E16" i="1" s="1"/>
  <c r="F16" i="1" s="1"/>
  <c r="C24" i="1"/>
  <c r="C13" i="1"/>
  <c r="C21" i="1"/>
  <c r="C29" i="1"/>
  <c r="K30" i="1"/>
  <c r="L11" i="1"/>
  <c r="C11" i="1"/>
  <c r="E13" i="1"/>
  <c r="F13" i="1" s="1"/>
  <c r="C18" i="1"/>
  <c r="C26" i="1"/>
  <c r="C19" i="1"/>
  <c r="C27" i="1"/>
  <c r="C12" i="1"/>
  <c r="C20" i="1"/>
  <c r="C28" i="1"/>
  <c r="C17" i="1"/>
  <c r="E17" i="1" s="1"/>
  <c r="F17" i="1" s="1"/>
  <c r="C25" i="1"/>
  <c r="Q30" i="1"/>
  <c r="E20" i="1" l="1"/>
  <c r="F20" i="1" s="1"/>
  <c r="E26" i="1"/>
  <c r="F26" i="1" s="1"/>
  <c r="E28" i="1"/>
  <c r="F28" i="1" s="1"/>
  <c r="C30" i="1"/>
  <c r="E24" i="1"/>
  <c r="F24" i="1" s="1"/>
  <c r="E11" i="1"/>
  <c r="F11" i="1" s="1"/>
  <c r="E18" i="1"/>
  <c r="F18" i="1" s="1"/>
  <c r="E14" i="1"/>
  <c r="F14" i="1" s="1"/>
  <c r="E12" i="1"/>
  <c r="F12" i="1" s="1"/>
  <c r="E27" i="1"/>
  <c r="F27" i="1" s="1"/>
  <c r="E25" i="1"/>
  <c r="F25" i="1" s="1"/>
  <c r="E19" i="1"/>
  <c r="F19" i="1" s="1"/>
  <c r="E15" i="1"/>
  <c r="F15" i="1" s="1"/>
  <c r="E29" i="1"/>
  <c r="F29" i="1" s="1"/>
  <c r="E21" i="1"/>
  <c r="F21" i="1" s="1"/>
  <c r="D30" i="1" l="1"/>
  <c r="E30" i="1" s="1"/>
  <c r="F30" i="1" s="1"/>
</calcChain>
</file>

<file path=xl/sharedStrings.xml><?xml version="1.0" encoding="utf-8"?>
<sst xmlns="http://schemas.openxmlformats.org/spreadsheetml/2006/main" count="66" uniqueCount="48">
  <si>
    <t>ОТЧЕТ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</si>
  <si>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</si>
  <si>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</si>
  <si>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</si>
  <si>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</si>
  <si>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Учет и отчетность</t>
  </si>
  <si>
    <t>Внутренний контроль и аудит</t>
  </si>
  <si>
    <t>Управление активами</t>
  </si>
  <si>
    <t>Средние значения (в баллах):</t>
  </si>
  <si>
    <t>X</t>
  </si>
  <si>
    <t>Х</t>
  </si>
  <si>
    <t>Целевые значения показателей качества финансового менеджмента</t>
  </si>
  <si>
    <t>Главный администратор средств бюджета города Сочи</t>
  </si>
  <si>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</si>
  <si>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</si>
  <si>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</si>
  <si>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</si>
  <si>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</si>
  <si>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</si>
  <si>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</si>
  <si>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</si>
  <si>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</si>
  <si>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</si>
  <si>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</si>
  <si>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</si>
  <si>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</si>
  <si>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</si>
  <si>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</si>
  <si>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</si>
  <si>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</si>
  <si>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</si>
  <si>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</si>
  <si>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максимально возможная оценка в баллах</t>
  </si>
  <si>
    <t>фактическая оценка в баллах</t>
  </si>
  <si>
    <t xml:space="preserve"> Управление доходами  бюджета</t>
  </si>
  <si>
    <t>%</t>
  </si>
  <si>
    <t xml:space="preserve"> отклонение оценки направлению "Управление расходами"  от максимально возможного с учетом применимости показателей</t>
  </si>
  <si>
    <t xml:space="preserve"> отклонение оценки направлению "Управление доходами" от максимально возможного с учетом применимости показателей</t>
  </si>
  <si>
    <t>% отклонения общей (итоговой) оценки от целевого показателя качества финансового менеджмента (82,5)</t>
  </si>
  <si>
    <t>Периодичность: годовая</t>
  </si>
  <si>
    <t>х</t>
  </si>
  <si>
    <t>отклонение оценки по направлению "Учет и отчетность" от максимально возможного с учетом применимости показателей</t>
  </si>
  <si>
    <t>отклонение оценки по направлению "внутренний контроль и аудит" от максимально возможного с учетом применимости показателей</t>
  </si>
  <si>
    <t>отклонение оценки по направлению "Управление активами" от максимально возможного с учетом применимости показателей</t>
  </si>
  <si>
    <t>Итоговая оценка КФМ                                                                                                                                        (с учетом весов направлений  и коэффициента сложности)</t>
  </si>
  <si>
    <t>Наименование органа исполнительной власти</t>
  </si>
  <si>
    <t>Итоговая оценка КФМ</t>
  </si>
  <si>
    <t>О РЕЗУЛЬТАТАХ МОНИТОРИНГА КАЧЕСТВА ФИНАНСОВОГО МЕНЕДЖМЕНТА, ОСУЩЕСТВЛЯЕМОГО ГЛАВНЫМИ АДМИНИСТРАТОРАМИ СРЕДСТВ БЮДЖЕТА ГОРОДА  СОЧИ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</si>
</sst>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%"/>
    <numFmt numFmtId="166" formatCode="0.0"/>
    <numFmt numFmtId="167" formatCode="#,##0.0"/>
    <numFmt numFmtId="168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1" fillId="0" borderId="0" xfId="2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vertical="top"/>
      <protection locked="0"/>
    </xf>
    <xf numFmtId="0" fontId="5" fillId="2" borderId="0" xfId="1" applyNumberFormat="1" applyFont="1" applyFill="1" applyBorder="1" applyAlignment="1" applyProtection="1">
      <alignment vertical="top"/>
      <protection locked="0"/>
    </xf>
    <xf numFmtId="0" fontId="6" fillId="0" borderId="0" xfId="1" applyNumberFormat="1" applyFont="1" applyFill="1" applyBorder="1" applyAlignment="1" applyProtection="1">
      <alignment horizontal="center" vertical="top"/>
      <protection locked="0"/>
    </xf>
    <xf numFmtId="0" fontId="6" fillId="2" borderId="0" xfId="1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center" wrapText="1"/>
    </xf>
    <xf numFmtId="166" fontId="8" fillId="0" borderId="32" xfId="1" applyNumberFormat="1" applyFont="1" applyFill="1" applyBorder="1" applyAlignment="1" applyProtection="1">
      <alignment horizontal="center" vertical="center"/>
      <protection locked="0"/>
    </xf>
    <xf numFmtId="166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/>
    </xf>
    <xf numFmtId="0" fontId="0" fillId="0" borderId="0" xfId="0" applyFill="1"/>
    <xf numFmtId="0" fontId="9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166" fontId="8" fillId="0" borderId="42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68" fontId="8" fillId="0" borderId="43" xfId="1" applyNumberFormat="1" applyFont="1" applyFill="1" applyBorder="1" applyAlignment="1" applyProtection="1">
      <alignment horizontal="center" vertical="center"/>
      <protection locked="0"/>
    </xf>
    <xf numFmtId="166" fontId="8" fillId="0" borderId="40" xfId="1" applyNumberFormat="1" applyFont="1" applyFill="1" applyBorder="1" applyAlignment="1" applyProtection="1">
      <alignment horizontal="center" vertical="center"/>
      <protection locked="0"/>
    </xf>
    <xf numFmtId="166" fontId="11" fillId="3" borderId="4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vertical="center" wrapText="1"/>
    </xf>
    <xf numFmtId="0" fontId="10" fillId="0" borderId="34" xfId="0" applyFont="1" applyBorder="1" applyAlignment="1">
      <alignment horizontal="center"/>
    </xf>
    <xf numFmtId="0" fontId="3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3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1" applyNumberFormat="1" applyFont="1" applyFill="1" applyBorder="1" applyAlignment="1" applyProtection="1">
      <alignment horizontal="center" vertical="center" wrapText="1"/>
      <protection locked="0"/>
    </xf>
    <xf numFmtId="166" fontId="11" fillId="3" borderId="47" xfId="1" applyNumberFormat="1" applyFont="1" applyFill="1" applyBorder="1" applyAlignment="1" applyProtection="1">
      <alignment horizontal="center" vertical="center"/>
      <protection locked="0"/>
    </xf>
    <xf numFmtId="166" fontId="11" fillId="3" borderId="48" xfId="1" applyNumberFormat="1" applyFont="1" applyFill="1" applyBorder="1" applyAlignment="1" applyProtection="1">
      <alignment horizontal="center" vertical="center"/>
      <protection locked="0"/>
    </xf>
    <xf numFmtId="166" fontId="11" fillId="3" borderId="50" xfId="1" applyNumberFormat="1" applyFont="1" applyFill="1" applyBorder="1" applyAlignment="1" applyProtection="1">
      <alignment horizontal="center" vertical="center" wrapText="1"/>
      <protection locked="0"/>
    </xf>
    <xf numFmtId="166" fontId="11" fillId="3" borderId="29" xfId="1" applyNumberFormat="1" applyFont="1" applyFill="1" applyBorder="1" applyAlignment="1" applyProtection="1">
      <alignment horizontal="center" vertical="center"/>
      <protection locked="0"/>
    </xf>
    <xf numFmtId="166" fontId="11" fillId="3" borderId="46" xfId="1" applyNumberFormat="1" applyFont="1" applyFill="1" applyBorder="1" applyAlignment="1" applyProtection="1">
      <alignment horizontal="center" vertical="center"/>
      <protection locked="0"/>
    </xf>
    <xf numFmtId="0" fontId="12" fillId="2" borderId="3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11" xfId="1" applyNumberFormat="1" applyFont="1" applyFill="1" applyBorder="1" applyAlignment="1" applyProtection="1">
      <alignment horizontal="center" vertical="center"/>
      <protection locked="0"/>
    </xf>
    <xf numFmtId="165" fontId="14" fillId="2" borderId="0" xfId="1" applyNumberFormat="1" applyFont="1" applyFill="1" applyBorder="1" applyAlignment="1" applyProtection="1">
      <alignment horizontal="center" vertical="center"/>
      <protection locked="0"/>
    </xf>
    <xf numFmtId="166" fontId="15" fillId="2" borderId="10" xfId="1" applyNumberFormat="1" applyFont="1" applyFill="1" applyBorder="1" applyAlignment="1" applyProtection="1">
      <alignment horizontal="center" vertical="center"/>
      <protection locked="0"/>
    </xf>
    <xf numFmtId="166" fontId="15" fillId="0" borderId="7" xfId="1" applyNumberFormat="1" applyFont="1" applyFill="1" applyBorder="1" applyAlignment="1" applyProtection="1">
      <alignment horizontal="center" vertical="center"/>
      <protection locked="0"/>
    </xf>
    <xf numFmtId="165" fontId="15" fillId="2" borderId="9" xfId="1" applyNumberFormat="1" applyFont="1" applyFill="1" applyBorder="1" applyAlignment="1" applyProtection="1">
      <alignment horizontal="center" vertical="center"/>
      <protection locked="0"/>
    </xf>
    <xf numFmtId="167" fontId="15" fillId="0" borderId="7" xfId="1" applyNumberFormat="1" applyFont="1" applyFill="1" applyBorder="1" applyAlignment="1" applyProtection="1">
      <alignment horizontal="center" vertical="center"/>
      <protection locked="0"/>
    </xf>
    <xf numFmtId="167" fontId="15" fillId="0" borderId="26" xfId="1" applyNumberFormat="1" applyFont="1" applyFill="1" applyBorder="1" applyAlignment="1" applyProtection="1">
      <alignment horizontal="center" vertical="center"/>
      <protection locked="0"/>
    </xf>
    <xf numFmtId="167" fontId="15" fillId="2" borderId="7" xfId="1" applyNumberFormat="1" applyFont="1" applyFill="1" applyBorder="1" applyAlignment="1" applyProtection="1">
      <alignment horizontal="center" vertical="center"/>
      <protection locked="0"/>
    </xf>
    <xf numFmtId="167" fontId="15" fillId="2" borderId="26" xfId="1" applyNumberFormat="1" applyFont="1" applyFill="1" applyBorder="1" applyAlignment="1" applyProtection="1">
      <alignment horizontal="center" vertical="center"/>
      <protection locked="0"/>
    </xf>
    <xf numFmtId="165" fontId="15" fillId="2" borderId="8" xfId="1" applyNumberFormat="1" applyFont="1" applyFill="1" applyBorder="1" applyAlignment="1" applyProtection="1">
      <alignment horizontal="center" vertical="center"/>
      <protection locked="0"/>
    </xf>
    <xf numFmtId="166" fontId="15" fillId="0" borderId="8" xfId="1" applyNumberFormat="1" applyFont="1" applyFill="1" applyBorder="1" applyAlignment="1" applyProtection="1">
      <alignment horizontal="center" vertical="center"/>
      <protection locked="0"/>
    </xf>
    <xf numFmtId="166" fontId="15" fillId="0" borderId="34" xfId="1" applyNumberFormat="1" applyFont="1" applyFill="1" applyBorder="1" applyAlignment="1" applyProtection="1">
      <alignment horizontal="center" vertical="center"/>
      <protection locked="0"/>
    </xf>
    <xf numFmtId="165" fontId="15" fillId="2" borderId="17" xfId="1" applyNumberFormat="1" applyFont="1" applyFill="1" applyBorder="1" applyAlignment="1" applyProtection="1">
      <alignment horizontal="center" vertical="center"/>
      <protection locked="0"/>
    </xf>
    <xf numFmtId="165" fontId="15" fillId="2" borderId="18" xfId="1" applyNumberFormat="1" applyFont="1" applyFill="1" applyBorder="1" applyAlignment="1" applyProtection="1">
      <alignment horizontal="center" vertical="center"/>
      <protection locked="0"/>
    </xf>
    <xf numFmtId="166" fontId="15" fillId="2" borderId="12" xfId="1" applyNumberFormat="1" applyFont="1" applyFill="1" applyBorder="1" applyAlignment="1" applyProtection="1">
      <alignment horizontal="center" vertical="center"/>
      <protection locked="0"/>
    </xf>
    <xf numFmtId="166" fontId="15" fillId="0" borderId="30" xfId="1" applyNumberFormat="1" applyFont="1" applyFill="1" applyBorder="1" applyAlignment="1" applyProtection="1">
      <alignment horizontal="center" vertical="center"/>
      <protection locked="0"/>
    </xf>
    <xf numFmtId="165" fontId="15" fillId="2" borderId="16" xfId="1" applyNumberFormat="1" applyFont="1" applyFill="1" applyBorder="1" applyAlignment="1" applyProtection="1">
      <alignment horizontal="center" vertical="center"/>
      <protection locked="0"/>
    </xf>
    <xf numFmtId="167" fontId="15" fillId="0" borderId="30" xfId="1" applyNumberFormat="1" applyFont="1" applyFill="1" applyBorder="1" applyAlignment="1" applyProtection="1">
      <alignment horizontal="center" vertical="center"/>
      <protection locked="0"/>
    </xf>
    <xf numFmtId="167" fontId="15" fillId="0" borderId="13" xfId="1" applyNumberFormat="1" applyFont="1" applyFill="1" applyBorder="1" applyAlignment="1" applyProtection="1">
      <alignment horizontal="center" vertical="center"/>
      <protection locked="0"/>
    </xf>
    <xf numFmtId="167" fontId="15" fillId="2" borderId="30" xfId="1" applyNumberFormat="1" applyFont="1" applyFill="1" applyBorder="1" applyAlignment="1" applyProtection="1">
      <alignment horizontal="center" vertical="center"/>
      <protection locked="0"/>
    </xf>
    <xf numFmtId="167" fontId="15" fillId="2" borderId="13" xfId="1" applyNumberFormat="1" applyFont="1" applyFill="1" applyBorder="1" applyAlignment="1" applyProtection="1">
      <alignment horizontal="center" vertical="center"/>
      <protection locked="0"/>
    </xf>
    <xf numFmtId="165" fontId="15" fillId="2" borderId="21" xfId="1" applyNumberFormat="1" applyFont="1" applyFill="1" applyBorder="1" applyAlignment="1" applyProtection="1">
      <alignment horizontal="center" vertical="center"/>
      <protection locked="0"/>
    </xf>
    <xf numFmtId="166" fontId="15" fillId="0" borderId="15" xfId="1" applyNumberFormat="1" applyFont="1" applyFill="1" applyBorder="1" applyAlignment="1" applyProtection="1">
      <alignment horizontal="center" vertical="center"/>
      <protection locked="0"/>
    </xf>
    <xf numFmtId="166" fontId="15" fillId="0" borderId="14" xfId="1" applyNumberFormat="1" applyFont="1" applyFill="1" applyBorder="1" applyAlignment="1" applyProtection="1">
      <alignment horizontal="center" vertical="center"/>
      <protection locked="0"/>
    </xf>
    <xf numFmtId="166" fontId="14" fillId="5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5" borderId="19" xfId="1" applyNumberFormat="1" applyFont="1" applyFill="1" applyBorder="1" applyAlignment="1" applyProtection="1">
      <alignment horizontal="center" vertical="center" wrapText="1"/>
      <protection locked="0"/>
    </xf>
    <xf numFmtId="166" fontId="14" fillId="5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39" xfId="1" applyNumberFormat="1" applyFont="1" applyFill="1" applyBorder="1" applyAlignment="1" applyProtection="1">
      <alignment horizontal="center" vertical="center"/>
      <protection locked="0"/>
    </xf>
    <xf numFmtId="166" fontId="8" fillId="0" borderId="29" xfId="1" applyNumberFormat="1" applyFont="1" applyFill="1" applyBorder="1" applyAlignment="1" applyProtection="1">
      <alignment horizontal="center" vertical="center"/>
      <protection locked="0"/>
    </xf>
    <xf numFmtId="166" fontId="11" fillId="3" borderId="49" xfId="1" applyNumberFormat="1" applyFont="1" applyFill="1" applyBorder="1" applyAlignment="1" applyProtection="1">
      <alignment horizontal="left" vertical="center" wrapText="1"/>
      <protection locked="0"/>
    </xf>
    <xf numFmtId="166" fontId="11" fillId="3" borderId="40" xfId="1" applyNumberFormat="1" applyFont="1" applyFill="1" applyBorder="1" applyAlignment="1" applyProtection="1">
      <alignment horizontal="left" vertical="center" wrapText="1"/>
      <protection locked="0"/>
    </xf>
    <xf numFmtId="167" fontId="11" fillId="3" borderId="47" xfId="1" applyNumberFormat="1" applyFont="1" applyFill="1" applyBorder="1" applyAlignment="1" applyProtection="1">
      <alignment horizontal="left" vertical="top"/>
      <protection locked="0"/>
    </xf>
    <xf numFmtId="167" fontId="11" fillId="3" borderId="51" xfId="1" applyNumberFormat="1" applyFont="1" applyFill="1" applyBorder="1" applyAlignment="1" applyProtection="1">
      <alignment horizontal="left" vertical="top"/>
      <protection locked="0"/>
    </xf>
    <xf numFmtId="166" fontId="8" fillId="2" borderId="28" xfId="1" applyNumberFormat="1" applyFont="1" applyFill="1" applyBorder="1" applyAlignment="1" applyProtection="1">
      <alignment horizontal="center" vertical="center"/>
      <protection locked="0"/>
    </xf>
    <xf numFmtId="166" fontId="8" fillId="2" borderId="42" xfId="1" applyNumberFormat="1" applyFont="1" applyFill="1" applyBorder="1" applyAlignment="1" applyProtection="1">
      <alignment horizontal="center" vertical="center"/>
      <protection locked="0"/>
    </xf>
    <xf numFmtId="166" fontId="8" fillId="0" borderId="28" xfId="1" applyNumberFormat="1" applyFont="1" applyFill="1" applyBorder="1" applyAlignment="1" applyProtection="1">
      <alignment horizontal="center" vertical="center"/>
      <protection locked="0"/>
    </xf>
    <xf numFmtId="166" fontId="8" fillId="0" borderId="42" xfId="1" applyNumberFormat="1" applyFont="1" applyFill="1" applyBorder="1" applyAlignment="1" applyProtection="1">
      <alignment horizontal="center" vertical="center"/>
      <protection locked="0"/>
    </xf>
    <xf numFmtId="167" fontId="3" fillId="2" borderId="28" xfId="1" applyNumberFormat="1" applyFont="1" applyFill="1" applyBorder="1" applyAlignment="1" applyProtection="1">
      <alignment horizontal="center" vertical="center"/>
      <protection locked="0"/>
    </xf>
    <xf numFmtId="167" fontId="3" fillId="2" borderId="42" xfId="1" applyNumberFormat="1" applyFont="1" applyFill="1" applyBorder="1" applyAlignment="1" applyProtection="1">
      <alignment horizontal="center" vertical="center"/>
      <protection locked="0"/>
    </xf>
  </cellXfs>
  <cellStyles count="3">
    <cellStyle name="Денежный 2" xfId="1"/>
    <cellStyle name="Обычный" xfId="0" builtinId="0"/>
    <cellStyle name="Обычный 2" xfId="2"/>
  </cellStyles>
  <dxfs count="1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105;&#1090;&#1099;%20&#1060;&#1052;/&#1057;&#1074;&#1086;&#1076;%20&#1080;%20&#1056;&#1072;&#1089;&#1095;&#1077;&#1090;/&#1057;&#1042;&#1054;&#1044;%20&#1060;&#105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правление 1"/>
      <sheetName val="Направление 2"/>
      <sheetName val="Направление 3"/>
      <sheetName val="Направление 4"/>
      <sheetName val="Направление 5"/>
      <sheetName val="не надо"/>
      <sheetName val="Свод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0.4</v>
          </cell>
          <cell r="E5">
            <v>0.2</v>
          </cell>
          <cell r="H5">
            <v>0.7142857142857143</v>
          </cell>
          <cell r="I5">
            <v>0.63607347777750378</v>
          </cell>
          <cell r="L5">
            <v>1</v>
          </cell>
          <cell r="M5">
            <v>1</v>
          </cell>
          <cell r="P5">
            <v>0</v>
          </cell>
          <cell r="Q5">
            <v>0</v>
          </cell>
          <cell r="T5">
            <v>1</v>
          </cell>
          <cell r="U5">
            <v>1</v>
          </cell>
          <cell r="X5">
            <v>0.63714285714285712</v>
          </cell>
          <cell r="AA5">
            <v>0.55803673888875183</v>
          </cell>
        </row>
        <row r="6">
          <cell r="D6">
            <v>1</v>
          </cell>
          <cell r="E6">
            <v>0.73838411175285812</v>
          </cell>
          <cell r="H6">
            <v>1</v>
          </cell>
          <cell r="I6">
            <v>0.58332399003810387</v>
          </cell>
          <cell r="L6">
            <v>1</v>
          </cell>
          <cell r="M6">
            <v>0.83406432748538006</v>
          </cell>
          <cell r="P6">
            <v>1</v>
          </cell>
          <cell r="Q6">
            <v>0</v>
          </cell>
          <cell r="T6">
            <v>1</v>
          </cell>
          <cell r="U6">
            <v>1</v>
          </cell>
          <cell r="X6">
            <v>0.99999999999999989</v>
          </cell>
          <cell r="AA6">
            <v>0.6538825126240696</v>
          </cell>
        </row>
        <row r="7">
          <cell r="D7">
            <v>0.4</v>
          </cell>
          <cell r="E7">
            <v>0.4</v>
          </cell>
          <cell r="H7">
            <v>0.7142857142857143</v>
          </cell>
          <cell r="I7">
            <v>0.42915004201638912</v>
          </cell>
          <cell r="L7">
            <v>1</v>
          </cell>
          <cell r="M7">
            <v>0.97222222222222232</v>
          </cell>
          <cell r="P7">
            <v>0</v>
          </cell>
          <cell r="Q7">
            <v>0</v>
          </cell>
          <cell r="T7">
            <v>1</v>
          </cell>
          <cell r="U7">
            <v>1</v>
          </cell>
          <cell r="X7">
            <v>0.63714285714285712</v>
          </cell>
          <cell r="AA7">
            <v>0.49179724323041674</v>
          </cell>
        </row>
        <row r="8">
          <cell r="D8">
            <v>0.4</v>
          </cell>
          <cell r="E8">
            <v>0.4</v>
          </cell>
          <cell r="H8">
            <v>0.7142857142857143</v>
          </cell>
          <cell r="I8">
            <v>0.53499654491600346</v>
          </cell>
          <cell r="L8">
            <v>1</v>
          </cell>
          <cell r="M8">
            <v>0.97222222222222232</v>
          </cell>
          <cell r="P8">
            <v>0</v>
          </cell>
          <cell r="Q8">
            <v>0</v>
          </cell>
          <cell r="T8">
            <v>1</v>
          </cell>
          <cell r="U8">
            <v>1</v>
          </cell>
          <cell r="X8">
            <v>0.63714285714285712</v>
          </cell>
          <cell r="AA8">
            <v>0.54472049468022399</v>
          </cell>
        </row>
        <row r="9">
          <cell r="D9">
            <v>0.4</v>
          </cell>
          <cell r="E9">
            <v>0.4</v>
          </cell>
          <cell r="H9">
            <v>0.7142857142857143</v>
          </cell>
          <cell r="I9">
            <v>0.56752444242493438</v>
          </cell>
          <cell r="L9">
            <v>1</v>
          </cell>
          <cell r="M9">
            <v>0.88888888888888884</v>
          </cell>
          <cell r="P9">
            <v>0</v>
          </cell>
          <cell r="Q9">
            <v>0</v>
          </cell>
          <cell r="T9">
            <v>1</v>
          </cell>
          <cell r="U9">
            <v>1</v>
          </cell>
          <cell r="X9">
            <v>0.63714285714285712</v>
          </cell>
          <cell r="AA9">
            <v>0.55265111010135615</v>
          </cell>
        </row>
        <row r="10">
          <cell r="D10">
            <v>0.6</v>
          </cell>
          <cell r="E10">
            <v>0.2</v>
          </cell>
          <cell r="H10">
            <v>0.80952380952380953</v>
          </cell>
          <cell r="I10">
            <v>0.34907577773039805</v>
          </cell>
          <cell r="L10">
            <v>1</v>
          </cell>
          <cell r="M10">
            <v>0.5</v>
          </cell>
          <cell r="P10">
            <v>1</v>
          </cell>
          <cell r="Q10">
            <v>0.5</v>
          </cell>
          <cell r="T10">
            <v>1</v>
          </cell>
          <cell r="U10">
            <v>1</v>
          </cell>
          <cell r="X10">
            <v>0.8247619047619047</v>
          </cell>
          <cell r="AA10">
            <v>0.43526478330845902</v>
          </cell>
        </row>
        <row r="11">
          <cell r="D11">
            <v>0.4</v>
          </cell>
          <cell r="E11">
            <v>0.2</v>
          </cell>
          <cell r="H11">
            <v>0.80952380952380953</v>
          </cell>
          <cell r="I11">
            <v>0.47424460123773537</v>
          </cell>
          <cell r="L11">
            <v>1</v>
          </cell>
          <cell r="M11">
            <v>0.72222222222222221</v>
          </cell>
          <cell r="P11">
            <v>1</v>
          </cell>
          <cell r="Q11">
            <v>0.5</v>
          </cell>
          <cell r="T11">
            <v>1</v>
          </cell>
          <cell r="U11">
            <v>0</v>
          </cell>
          <cell r="X11">
            <v>0.78476190476190477</v>
          </cell>
          <cell r="AA11">
            <v>0.3993445228410899</v>
          </cell>
        </row>
        <row r="12">
          <cell r="D12">
            <v>0.4</v>
          </cell>
          <cell r="E12">
            <v>0.4</v>
          </cell>
          <cell r="H12">
            <v>0.7142857142857143</v>
          </cell>
          <cell r="I12">
            <v>0.57417221946004782</v>
          </cell>
          <cell r="L12">
            <v>1</v>
          </cell>
          <cell r="M12">
            <v>0.91666666666666674</v>
          </cell>
          <cell r="P12">
            <v>0</v>
          </cell>
          <cell r="Q12">
            <v>0</v>
          </cell>
          <cell r="T12">
            <v>1</v>
          </cell>
          <cell r="U12">
            <v>1</v>
          </cell>
          <cell r="X12">
            <v>0.63714285714285712</v>
          </cell>
          <cell r="AA12">
            <v>0.55875277639669063</v>
          </cell>
        </row>
        <row r="13">
          <cell r="D13">
            <v>0.8</v>
          </cell>
          <cell r="E13">
            <v>0.33834378450364633</v>
          </cell>
          <cell r="H13">
            <v>1</v>
          </cell>
          <cell r="I13">
            <v>0.58808777631728704</v>
          </cell>
          <cell r="L13">
            <v>1</v>
          </cell>
          <cell r="M13">
            <v>0.76754385964912275</v>
          </cell>
          <cell r="P13">
            <v>1</v>
          </cell>
          <cell r="Q13">
            <v>0.5</v>
          </cell>
          <cell r="T13">
            <v>1</v>
          </cell>
          <cell r="U13">
            <v>1</v>
          </cell>
          <cell r="X13">
            <v>0.96</v>
          </cell>
          <cell r="AA13">
            <v>0.61789038257549933</v>
          </cell>
        </row>
        <row r="14">
          <cell r="D14">
            <v>1</v>
          </cell>
          <cell r="E14">
            <v>0.74217631500224146</v>
          </cell>
          <cell r="H14">
            <v>1</v>
          </cell>
          <cell r="I14">
            <v>0.72679120556268184</v>
          </cell>
          <cell r="L14">
            <v>1</v>
          </cell>
          <cell r="M14">
            <v>0.80555555555555558</v>
          </cell>
          <cell r="P14">
            <v>1</v>
          </cell>
          <cell r="Q14">
            <v>0.5</v>
          </cell>
          <cell r="T14">
            <v>1</v>
          </cell>
          <cell r="U14">
            <v>0</v>
          </cell>
          <cell r="X14">
            <v>0.99999999999999989</v>
          </cell>
          <cell r="AA14">
            <v>0.70662506347107934</v>
          </cell>
        </row>
        <row r="15">
          <cell r="D15">
            <v>0.8</v>
          </cell>
          <cell r="E15">
            <v>0.57015211694653245</v>
          </cell>
          <cell r="H15">
            <v>1</v>
          </cell>
          <cell r="I15">
            <v>0.79952397276277232</v>
          </cell>
          <cell r="L15">
            <v>1</v>
          </cell>
          <cell r="M15">
            <v>0.89108187134502925</v>
          </cell>
          <cell r="P15">
            <v>1</v>
          </cell>
          <cell r="Q15">
            <v>0.5</v>
          </cell>
          <cell r="T15">
            <v>1</v>
          </cell>
          <cell r="U15">
            <v>1</v>
          </cell>
          <cell r="X15">
            <v>0.96</v>
          </cell>
          <cell r="AA15">
            <v>0.79054562675045548</v>
          </cell>
        </row>
        <row r="16">
          <cell r="D16">
            <v>0.8</v>
          </cell>
          <cell r="E16">
            <v>0.46749420356079002</v>
          </cell>
          <cell r="H16">
            <v>1</v>
          </cell>
          <cell r="I16">
            <v>0.74686851568154589</v>
          </cell>
          <cell r="L16">
            <v>1</v>
          </cell>
          <cell r="M16">
            <v>0.79605263157894735</v>
          </cell>
          <cell r="P16">
            <v>1</v>
          </cell>
          <cell r="Q16">
            <v>0.5</v>
          </cell>
          <cell r="T16">
            <v>1</v>
          </cell>
          <cell r="U16">
            <v>1</v>
          </cell>
          <cell r="X16">
            <v>0.96</v>
          </cell>
          <cell r="AA16">
            <v>0.69653836171082573</v>
          </cell>
        </row>
        <row r="17">
          <cell r="D17">
            <v>0.6</v>
          </cell>
          <cell r="E17">
            <v>0.60000000000000009</v>
          </cell>
          <cell r="H17">
            <v>0.66666666666666663</v>
          </cell>
          <cell r="I17">
            <v>0.43289092214143027</v>
          </cell>
          <cell r="L17">
            <v>1</v>
          </cell>
          <cell r="M17">
            <v>0.66666666666666674</v>
          </cell>
          <cell r="P17">
            <v>0</v>
          </cell>
          <cell r="Q17">
            <v>0</v>
          </cell>
          <cell r="T17">
            <v>1</v>
          </cell>
          <cell r="U17">
            <v>0</v>
          </cell>
          <cell r="X17">
            <v>0.65333333333333332</v>
          </cell>
          <cell r="AA17">
            <v>0.40311212773738181</v>
          </cell>
        </row>
        <row r="18">
          <cell r="D18">
            <v>0.4</v>
          </cell>
          <cell r="E18">
            <v>0.2</v>
          </cell>
          <cell r="H18">
            <v>0.80952380952380953</v>
          </cell>
          <cell r="I18">
            <v>0.52673991506257156</v>
          </cell>
          <cell r="L18">
            <v>1</v>
          </cell>
          <cell r="M18">
            <v>0.77777777777777779</v>
          </cell>
          <cell r="P18">
            <v>1</v>
          </cell>
          <cell r="Q18">
            <v>1</v>
          </cell>
          <cell r="T18">
            <v>1</v>
          </cell>
          <cell r="U18">
            <v>1</v>
          </cell>
          <cell r="X18">
            <v>0.78476190476190477</v>
          </cell>
          <cell r="AA18">
            <v>0.58114773530906361</v>
          </cell>
        </row>
        <row r="19">
          <cell r="D19">
            <v>0.4</v>
          </cell>
          <cell r="E19">
            <v>0.4</v>
          </cell>
          <cell r="H19">
            <v>0.8571428571428571</v>
          </cell>
          <cell r="I19">
            <v>0.58336030922329885</v>
          </cell>
          <cell r="L19">
            <v>1</v>
          </cell>
          <cell r="M19">
            <v>0.83333333333333337</v>
          </cell>
          <cell r="P19">
            <v>1</v>
          </cell>
          <cell r="Q19">
            <v>0</v>
          </cell>
          <cell r="T19">
            <v>1</v>
          </cell>
          <cell r="U19">
            <v>1</v>
          </cell>
          <cell r="X19">
            <v>0.8085714285714285</v>
          </cell>
          <cell r="AA19">
            <v>0.58276416234223194</v>
          </cell>
        </row>
        <row r="20">
          <cell r="D20">
            <v>0.4</v>
          </cell>
          <cell r="E20">
            <v>0.4</v>
          </cell>
          <cell r="H20">
            <v>0.76190476190476186</v>
          </cell>
          <cell r="I20">
            <v>0.49637059519213672</v>
          </cell>
          <cell r="L20">
            <v>1</v>
          </cell>
          <cell r="M20">
            <v>0.80555555555555558</v>
          </cell>
          <cell r="P20">
            <v>1</v>
          </cell>
          <cell r="Q20">
            <v>0.5</v>
          </cell>
          <cell r="T20">
            <v>1</v>
          </cell>
          <cell r="U20">
            <v>0</v>
          </cell>
          <cell r="X20">
            <v>0.76095238095238094</v>
          </cell>
          <cell r="AA20">
            <v>0.45874085315162394</v>
          </cell>
        </row>
        <row r="21">
          <cell r="D21">
            <v>0.4</v>
          </cell>
          <cell r="E21">
            <v>0.4</v>
          </cell>
          <cell r="H21">
            <v>0.76190476190476186</v>
          </cell>
          <cell r="I21">
            <v>0.42299759900224293</v>
          </cell>
          <cell r="L21">
            <v>1</v>
          </cell>
          <cell r="M21">
            <v>0.86111111111111116</v>
          </cell>
          <cell r="P21">
            <v>1</v>
          </cell>
          <cell r="Q21">
            <v>0.5</v>
          </cell>
          <cell r="T21">
            <v>1</v>
          </cell>
          <cell r="U21">
            <v>0</v>
          </cell>
          <cell r="X21">
            <v>0.76095238095238094</v>
          </cell>
          <cell r="AA21">
            <v>0.42760991061223258</v>
          </cell>
        </row>
        <row r="22">
          <cell r="D22">
            <v>0.4</v>
          </cell>
          <cell r="E22">
            <v>0.4</v>
          </cell>
          <cell r="H22">
            <v>0.76190476190476186</v>
          </cell>
          <cell r="I22">
            <v>0.42071940534147001</v>
          </cell>
          <cell r="L22">
            <v>1</v>
          </cell>
          <cell r="M22">
            <v>0.83333333333333337</v>
          </cell>
          <cell r="P22">
            <v>1</v>
          </cell>
          <cell r="Q22">
            <v>0.5</v>
          </cell>
          <cell r="T22">
            <v>1</v>
          </cell>
          <cell r="U22">
            <v>1</v>
          </cell>
          <cell r="X22">
            <v>0.76095238095238094</v>
          </cell>
          <cell r="AA22">
            <v>0.52369303600406836</v>
          </cell>
        </row>
        <row r="23">
          <cell r="D23">
            <v>0.4</v>
          </cell>
          <cell r="E23">
            <v>0.4</v>
          </cell>
          <cell r="H23">
            <v>0.76190476190476186</v>
          </cell>
          <cell r="I23">
            <v>0.48174041181297961</v>
          </cell>
          <cell r="L23">
            <v>1</v>
          </cell>
          <cell r="M23">
            <v>0.77777777777777779</v>
          </cell>
          <cell r="P23">
            <v>1</v>
          </cell>
          <cell r="Q23">
            <v>1</v>
          </cell>
          <cell r="T23">
            <v>1</v>
          </cell>
          <cell r="U23">
            <v>0</v>
          </cell>
          <cell r="X23">
            <v>0.76095238095238094</v>
          </cell>
          <cell r="AA23">
            <v>0.49864798368426766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5" workbookViewId="0">
      <selection activeCell="G11" sqref="G11"/>
    </sheetView>
  </sheetViews>
  <sheetFormatPr defaultRowHeight="15" x14ac:dyDescent="0.25"/>
  <cols>
    <col min="1" max="1" width="39" customWidth="1"/>
    <col min="3" max="3" width="17.140625" customWidth="1"/>
    <col min="4" max="4" width="14.140625" customWidth="1"/>
    <col min="5" max="5" width="15.7109375" style="16" customWidth="1"/>
    <col min="6" max="6" width="14.7109375" customWidth="1"/>
    <col min="7" max="7" width="15.28515625" customWidth="1"/>
    <col min="8" max="8" width="13.7109375" customWidth="1"/>
    <col min="9" max="9" width="11.85546875" customWidth="1"/>
    <col min="10" max="10" width="14.7109375" customWidth="1"/>
    <col min="11" max="11" width="14.28515625" customWidth="1"/>
    <col min="12" max="12" width="12.5703125" customWidth="1"/>
    <col min="13" max="13" width="15.28515625" customWidth="1"/>
    <col min="14" max="14" width="14.5703125" customWidth="1"/>
    <col min="15" max="15" width="12.5703125" customWidth="1"/>
    <col min="16" max="16" width="14.7109375" customWidth="1"/>
    <col min="17" max="17" width="12.7109375" customWidth="1"/>
    <col min="18" max="18" width="13.5703125" customWidth="1"/>
    <col min="19" max="19" width="15.28515625" customWidth="1"/>
    <col min="20" max="20" width="12.42578125" customWidth="1"/>
    <col min="21" max="21" width="12" customWidth="1"/>
  </cols>
  <sheetData>
    <row r="1" spans="1:21" ht="22.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1"/>
      <c r="U1" s="1"/>
    </row>
    <row r="2" spans="1:21" ht="20.25" customHeight="1" x14ac:dyDescent="0.25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11"/>
      <c r="U2" s="1"/>
    </row>
    <row r="3" spans="1:21" ht="6" customHeight="1" x14ac:dyDescent="0.25">
      <c r="A3" s="2"/>
      <c r="B3" s="3"/>
      <c r="C3" s="2"/>
      <c r="D3" s="2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x14ac:dyDescent="0.25">
      <c r="A4" s="5" t="s">
        <v>45</v>
      </c>
      <c r="B4" s="6" t="s">
        <v>15</v>
      </c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</row>
    <row r="5" spans="1:21" x14ac:dyDescent="0.25">
      <c r="A5" s="5" t="s">
        <v>39</v>
      </c>
      <c r="B5" s="3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5.75" thickBot="1" x14ac:dyDescent="0.3">
      <c r="A6" s="3"/>
      <c r="B6" s="3"/>
      <c r="C6" s="3"/>
      <c r="D6" s="3"/>
      <c r="E6" s="3"/>
      <c r="F6" s="3"/>
      <c r="G6" s="3"/>
      <c r="H6" s="8">
        <v>0.5</v>
      </c>
      <c r="I6" s="9"/>
      <c r="J6" s="8">
        <v>0.2</v>
      </c>
      <c r="K6" s="8"/>
      <c r="L6" s="8"/>
      <c r="M6" s="8">
        <v>0.1</v>
      </c>
      <c r="N6" s="8"/>
      <c r="O6" s="8"/>
      <c r="P6" s="8">
        <v>0.1</v>
      </c>
      <c r="Q6" s="8"/>
      <c r="R6" s="8"/>
      <c r="S6" s="8">
        <v>0.1</v>
      </c>
      <c r="T6" s="8"/>
      <c r="U6" s="10"/>
    </row>
    <row r="7" spans="1:21" ht="30" customHeight="1" thickBot="1" x14ac:dyDescent="0.3">
      <c r="A7" s="71" t="s">
        <v>12</v>
      </c>
      <c r="B7" s="72"/>
      <c r="C7" s="79" t="s">
        <v>44</v>
      </c>
      <c r="D7" s="73"/>
      <c r="E7" s="74"/>
      <c r="F7" s="83" t="s">
        <v>38</v>
      </c>
      <c r="G7" s="86" t="s">
        <v>1</v>
      </c>
      <c r="H7" s="86"/>
      <c r="I7" s="86"/>
      <c r="J7" s="86"/>
      <c r="K7" s="86"/>
      <c r="L7" s="86"/>
      <c r="M7" s="86"/>
      <c r="N7" s="86"/>
      <c r="O7" s="86"/>
      <c r="P7" s="87"/>
      <c r="Q7" s="87"/>
      <c r="R7" s="87"/>
      <c r="S7" s="87"/>
      <c r="T7" s="87"/>
      <c r="U7" s="88"/>
    </row>
    <row r="8" spans="1:21" ht="207" customHeight="1" x14ac:dyDescent="0.25">
      <c r="A8" s="75" t="s">
        <v>2</v>
      </c>
      <c r="B8" s="77" t="s">
        <v>3</v>
      </c>
      <c r="C8" s="80"/>
      <c r="D8" s="81"/>
      <c r="E8" s="82"/>
      <c r="F8" s="84"/>
      <c r="G8" s="73" t="s">
        <v>34</v>
      </c>
      <c r="H8" s="74"/>
      <c r="I8" s="37" t="s">
        <v>37</v>
      </c>
      <c r="J8" s="89" t="s">
        <v>4</v>
      </c>
      <c r="K8" s="74"/>
      <c r="L8" s="37" t="s">
        <v>36</v>
      </c>
      <c r="M8" s="89" t="s">
        <v>5</v>
      </c>
      <c r="N8" s="74"/>
      <c r="O8" s="37" t="s">
        <v>41</v>
      </c>
      <c r="P8" s="90" t="s">
        <v>6</v>
      </c>
      <c r="Q8" s="91"/>
      <c r="R8" s="37" t="s">
        <v>42</v>
      </c>
      <c r="S8" s="90" t="s">
        <v>7</v>
      </c>
      <c r="T8" s="91"/>
      <c r="U8" s="37" t="s">
        <v>43</v>
      </c>
    </row>
    <row r="9" spans="1:21" ht="48.75" customHeight="1" thickBot="1" x14ac:dyDescent="0.3">
      <c r="A9" s="76"/>
      <c r="B9" s="78"/>
      <c r="C9" s="38" t="s">
        <v>32</v>
      </c>
      <c r="D9" s="38" t="s">
        <v>33</v>
      </c>
      <c r="E9" s="38" t="s">
        <v>46</v>
      </c>
      <c r="F9" s="85"/>
      <c r="G9" s="39" t="s">
        <v>32</v>
      </c>
      <c r="H9" s="38" t="s">
        <v>33</v>
      </c>
      <c r="I9" s="40" t="s">
        <v>35</v>
      </c>
      <c r="J9" s="38" t="s">
        <v>32</v>
      </c>
      <c r="K9" s="38" t="s">
        <v>33</v>
      </c>
      <c r="L9" s="38" t="s">
        <v>35</v>
      </c>
      <c r="M9" s="38" t="s">
        <v>32</v>
      </c>
      <c r="N9" s="38" t="s">
        <v>33</v>
      </c>
      <c r="O9" s="38" t="s">
        <v>35</v>
      </c>
      <c r="P9" s="38" t="s">
        <v>32</v>
      </c>
      <c r="Q9" s="38" t="s">
        <v>33</v>
      </c>
      <c r="R9" s="38" t="s">
        <v>35</v>
      </c>
      <c r="S9" s="38" t="s">
        <v>32</v>
      </c>
      <c r="T9" s="38" t="s">
        <v>33</v>
      </c>
      <c r="U9" s="41" t="s">
        <v>35</v>
      </c>
    </row>
    <row r="10" spans="1:21" ht="15.75" thickBot="1" x14ac:dyDescent="0.3">
      <c r="A10" s="26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6">
        <v>7</v>
      </c>
      <c r="H10" s="27">
        <v>8</v>
      </c>
      <c r="I10" s="29">
        <v>9</v>
      </c>
      <c r="J10" s="26">
        <v>9</v>
      </c>
      <c r="K10" s="30">
        <v>10</v>
      </c>
      <c r="L10" s="31">
        <v>11</v>
      </c>
      <c r="M10" s="26">
        <v>12</v>
      </c>
      <c r="N10" s="30">
        <v>13</v>
      </c>
      <c r="O10" s="31">
        <v>14</v>
      </c>
      <c r="P10" s="30">
        <v>15</v>
      </c>
      <c r="Q10" s="30">
        <v>16</v>
      </c>
      <c r="R10" s="27">
        <v>17</v>
      </c>
      <c r="S10" s="27">
        <v>18</v>
      </c>
      <c r="T10" s="28">
        <v>19</v>
      </c>
      <c r="U10" s="31">
        <v>20</v>
      </c>
    </row>
    <row r="11" spans="1:21" ht="15.75" x14ac:dyDescent="0.25">
      <c r="A11" s="24" t="s">
        <v>13</v>
      </c>
      <c r="B11" s="25">
        <v>901</v>
      </c>
      <c r="C11" s="66">
        <f>[1]Свод!X5*100</f>
        <v>63.714285714285715</v>
      </c>
      <c r="D11" s="66">
        <f>[1]Свод!AA5*100</f>
        <v>55.803673888875181</v>
      </c>
      <c r="E11" s="67">
        <f>D11/C11*100</f>
        <v>87.58424152962472</v>
      </c>
      <c r="F11" s="42">
        <f>E11/82.5</f>
        <v>1.0616271700560571</v>
      </c>
      <c r="G11" s="44">
        <f>[1]Свод!D5*100</f>
        <v>40</v>
      </c>
      <c r="H11" s="45">
        <f>[1]Свод!E5*100</f>
        <v>20</v>
      </c>
      <c r="I11" s="46">
        <f>H11/G11</f>
        <v>0.5</v>
      </c>
      <c r="J11" s="47">
        <f>[1]Свод!H5*100</f>
        <v>71.428571428571431</v>
      </c>
      <c r="K11" s="48">
        <f>[1]Свод!I5*100</f>
        <v>63.607347777750377</v>
      </c>
      <c r="L11" s="46">
        <f>K11/J11</f>
        <v>0.89050286888850527</v>
      </c>
      <c r="M11" s="49">
        <f>[1]Свод!L5*100</f>
        <v>100</v>
      </c>
      <c r="N11" s="50">
        <f>[1]Свод!M5*100</f>
        <v>100</v>
      </c>
      <c r="O11" s="46">
        <f>N11/M11</f>
        <v>1</v>
      </c>
      <c r="P11" s="50">
        <f>[1]Свод!P5*100</f>
        <v>0</v>
      </c>
      <c r="Q11" s="50">
        <f>[1]Свод!Q5*100</f>
        <v>0</v>
      </c>
      <c r="R11" s="51">
        <v>1</v>
      </c>
      <c r="S11" s="52">
        <f>[1]Свод!T5*100</f>
        <v>100</v>
      </c>
      <c r="T11" s="53">
        <f>[1]Свод!U5*100</f>
        <v>100</v>
      </c>
      <c r="U11" s="46">
        <f>T11/S11</f>
        <v>1</v>
      </c>
    </row>
    <row r="12" spans="1:21" ht="15.75" x14ac:dyDescent="0.25">
      <c r="A12" s="12" t="s">
        <v>14</v>
      </c>
      <c r="B12" s="15">
        <v>902</v>
      </c>
      <c r="C12" s="68">
        <f>[1]Свод!X6*100</f>
        <v>99.999999999999986</v>
      </c>
      <c r="D12" s="66">
        <f>[1]Свод!AA6*100</f>
        <v>65.388251262406953</v>
      </c>
      <c r="E12" s="67">
        <f t="shared" ref="E12:E29" si="0">D12/C12*100</f>
        <v>65.388251262406953</v>
      </c>
      <c r="F12" s="42">
        <f t="shared" ref="F12:F29" si="1">E12/82.5</f>
        <v>0.79258486378675097</v>
      </c>
      <c r="G12" s="44">
        <f>[1]Свод!D6*100</f>
        <v>100</v>
      </c>
      <c r="H12" s="45">
        <f>[1]Свод!E6*100</f>
        <v>73.838411175285813</v>
      </c>
      <c r="I12" s="46">
        <f t="shared" ref="I12:I29" si="2">H12/G12</f>
        <v>0.73838411175285812</v>
      </c>
      <c r="J12" s="47">
        <f>[1]Свод!H6*100</f>
        <v>100</v>
      </c>
      <c r="K12" s="48">
        <f>[1]Свод!I6*100</f>
        <v>58.332399003810387</v>
      </c>
      <c r="L12" s="46">
        <f t="shared" ref="L12:L29" si="3">K12/J12</f>
        <v>0.58332399003810387</v>
      </c>
      <c r="M12" s="49">
        <f>[1]Свод!L6*100</f>
        <v>100</v>
      </c>
      <c r="N12" s="50">
        <f>[1]Свод!M6*100</f>
        <v>83.406432748538009</v>
      </c>
      <c r="O12" s="46">
        <f t="shared" ref="O12:O29" si="4">N12/M12</f>
        <v>0.83406432748538006</v>
      </c>
      <c r="P12" s="50">
        <f>[1]Свод!P6*100</f>
        <v>100</v>
      </c>
      <c r="Q12" s="50">
        <f>[1]Свод!Q6*100</f>
        <v>0</v>
      </c>
      <c r="R12" s="54">
        <f>Q12/P12</f>
        <v>0</v>
      </c>
      <c r="S12" s="52">
        <f>[1]Свод!T6*100</f>
        <v>100</v>
      </c>
      <c r="T12" s="53">
        <f>[1]Свод!U6*100</f>
        <v>100</v>
      </c>
      <c r="U12" s="46">
        <f t="shared" ref="U12:U29" si="5">T12/S12</f>
        <v>1</v>
      </c>
    </row>
    <row r="13" spans="1:21" ht="29.25" customHeight="1" x14ac:dyDescent="0.25">
      <c r="A13" s="12" t="s">
        <v>15</v>
      </c>
      <c r="B13" s="15">
        <v>905</v>
      </c>
      <c r="C13" s="68">
        <f>[1]Свод!X7*100</f>
        <v>63.714285714285715</v>
      </c>
      <c r="D13" s="66">
        <f>[1]Свод!AA7*100</f>
        <v>49.179724323041675</v>
      </c>
      <c r="E13" s="67">
        <f t="shared" si="0"/>
        <v>77.187908130334478</v>
      </c>
      <c r="F13" s="42">
        <f t="shared" si="1"/>
        <v>0.93561100764041794</v>
      </c>
      <c r="G13" s="44">
        <f>[1]Свод!D7*100</f>
        <v>40</v>
      </c>
      <c r="H13" s="45">
        <f>[1]Свод!E7*100</f>
        <v>40</v>
      </c>
      <c r="I13" s="46">
        <f t="shared" si="2"/>
        <v>1</v>
      </c>
      <c r="J13" s="47">
        <f>[1]Свод!H7*100</f>
        <v>71.428571428571431</v>
      </c>
      <c r="K13" s="48">
        <f>[1]Свод!I7*100</f>
        <v>42.915004201638915</v>
      </c>
      <c r="L13" s="46">
        <f t="shared" si="3"/>
        <v>0.6008100588229448</v>
      </c>
      <c r="M13" s="49">
        <f>[1]Свод!L7*100</f>
        <v>100</v>
      </c>
      <c r="N13" s="50">
        <f>[1]Свод!M7*100</f>
        <v>97.222222222222229</v>
      </c>
      <c r="O13" s="46">
        <f t="shared" si="4"/>
        <v>0.97222222222222232</v>
      </c>
      <c r="P13" s="50">
        <f>[1]Свод!P7*100</f>
        <v>0</v>
      </c>
      <c r="Q13" s="50">
        <f>[1]Свод!Q7*100</f>
        <v>0</v>
      </c>
      <c r="R13" s="54">
        <v>1</v>
      </c>
      <c r="S13" s="52">
        <f>[1]Свод!T7*100</f>
        <v>100</v>
      </c>
      <c r="T13" s="53">
        <f>[1]Свод!U7*100</f>
        <v>100</v>
      </c>
      <c r="U13" s="46">
        <f t="shared" si="5"/>
        <v>1</v>
      </c>
    </row>
    <row r="14" spans="1:21" ht="31.5" x14ac:dyDescent="0.25">
      <c r="A14" s="12" t="s">
        <v>16</v>
      </c>
      <c r="B14" s="15">
        <v>908</v>
      </c>
      <c r="C14" s="68">
        <f>[1]Свод!X8*100</f>
        <v>63.714285714285715</v>
      </c>
      <c r="D14" s="66">
        <f>[1]Свод!AA8*100</f>
        <v>54.472049468022398</v>
      </c>
      <c r="E14" s="67">
        <f t="shared" si="0"/>
        <v>85.494248043981329</v>
      </c>
      <c r="F14" s="42">
        <f t="shared" si="1"/>
        <v>1.0362939156846223</v>
      </c>
      <c r="G14" s="44">
        <f>[1]Свод!D8*100</f>
        <v>40</v>
      </c>
      <c r="H14" s="45">
        <f>[1]Свод!E8*100</f>
        <v>40</v>
      </c>
      <c r="I14" s="46">
        <f t="shared" si="2"/>
        <v>1</v>
      </c>
      <c r="J14" s="47">
        <f>[1]Свод!H8*100</f>
        <v>71.428571428571431</v>
      </c>
      <c r="K14" s="48">
        <f>[1]Свод!I8*100</f>
        <v>53.499654491600346</v>
      </c>
      <c r="L14" s="46">
        <f t="shared" si="3"/>
        <v>0.74899516288240486</v>
      </c>
      <c r="M14" s="49">
        <f>[1]Свод!L8*100</f>
        <v>100</v>
      </c>
      <c r="N14" s="50">
        <f>[1]Свод!M8*100</f>
        <v>97.222222222222229</v>
      </c>
      <c r="O14" s="46">
        <f t="shared" si="4"/>
        <v>0.97222222222222232</v>
      </c>
      <c r="P14" s="50">
        <f>[1]Свод!P8*100</f>
        <v>0</v>
      </c>
      <c r="Q14" s="50">
        <f>[1]Свод!Q8*100</f>
        <v>0</v>
      </c>
      <c r="R14" s="54">
        <v>1</v>
      </c>
      <c r="S14" s="52">
        <f>[1]Свод!T8*100</f>
        <v>100</v>
      </c>
      <c r="T14" s="53">
        <f>[1]Свод!U8*100</f>
        <v>100</v>
      </c>
      <c r="U14" s="46">
        <f t="shared" si="5"/>
        <v>1</v>
      </c>
    </row>
    <row r="15" spans="1:21" ht="31.5" x14ac:dyDescent="0.25">
      <c r="A15" s="12" t="s">
        <v>17</v>
      </c>
      <c r="B15" s="15">
        <v>910</v>
      </c>
      <c r="C15" s="68">
        <f>[1]Свод!X9*100</f>
        <v>63.714285714285715</v>
      </c>
      <c r="D15" s="66">
        <f>[1]Свод!AA9*100</f>
        <v>55.265111010135612</v>
      </c>
      <c r="E15" s="67">
        <f t="shared" si="0"/>
        <v>86.738963468822703</v>
      </c>
      <c r="F15" s="42">
        <f t="shared" si="1"/>
        <v>1.051381375379669</v>
      </c>
      <c r="G15" s="44">
        <f>[1]Свод!D9*100</f>
        <v>40</v>
      </c>
      <c r="H15" s="45">
        <f>[1]Свод!E9*100</f>
        <v>40</v>
      </c>
      <c r="I15" s="46">
        <f t="shared" si="2"/>
        <v>1</v>
      </c>
      <c r="J15" s="47">
        <f>[1]Свод!H9*100</f>
        <v>71.428571428571431</v>
      </c>
      <c r="K15" s="48">
        <f>[1]Свод!I9*100</f>
        <v>56.752444242493439</v>
      </c>
      <c r="L15" s="46">
        <f t="shared" si="3"/>
        <v>0.79453421939490809</v>
      </c>
      <c r="M15" s="49">
        <f>[1]Свод!L9*100</f>
        <v>100</v>
      </c>
      <c r="N15" s="50">
        <f>[1]Свод!M9*100</f>
        <v>88.888888888888886</v>
      </c>
      <c r="O15" s="46">
        <f t="shared" si="4"/>
        <v>0.88888888888888884</v>
      </c>
      <c r="P15" s="50">
        <f>[1]Свод!P9*100</f>
        <v>0</v>
      </c>
      <c r="Q15" s="50">
        <f>[1]Свод!Q9*100</f>
        <v>0</v>
      </c>
      <c r="R15" s="54">
        <v>1</v>
      </c>
      <c r="S15" s="52">
        <f>[1]Свод!T9*100</f>
        <v>100</v>
      </c>
      <c r="T15" s="53">
        <f>[1]Свод!U9*100</f>
        <v>100</v>
      </c>
      <c r="U15" s="46">
        <f t="shared" si="5"/>
        <v>1</v>
      </c>
    </row>
    <row r="16" spans="1:21" ht="31.5" x14ac:dyDescent="0.25">
      <c r="A16" s="12" t="s">
        <v>18</v>
      </c>
      <c r="B16" s="15">
        <v>918</v>
      </c>
      <c r="C16" s="68">
        <f>[1]Свод!X10*100</f>
        <v>82.476190476190467</v>
      </c>
      <c r="D16" s="66">
        <f>[1]Свод!AA10*100</f>
        <v>43.526478330845904</v>
      </c>
      <c r="E16" s="67">
        <f t="shared" si="0"/>
        <v>52.77459843809261</v>
      </c>
      <c r="F16" s="42">
        <f t="shared" si="1"/>
        <v>0.63969210227991047</v>
      </c>
      <c r="G16" s="44">
        <f>[1]Свод!D10*100</f>
        <v>60</v>
      </c>
      <c r="H16" s="45">
        <f>[1]Свод!E10*100</f>
        <v>20</v>
      </c>
      <c r="I16" s="46">
        <f t="shared" si="2"/>
        <v>0.33333333333333331</v>
      </c>
      <c r="J16" s="47">
        <f>[1]Свод!H10*100</f>
        <v>80.952380952380949</v>
      </c>
      <c r="K16" s="48">
        <f>[1]Свод!I10*100</f>
        <v>34.907577773039804</v>
      </c>
      <c r="L16" s="46">
        <f t="shared" si="3"/>
        <v>0.43121125484343292</v>
      </c>
      <c r="M16" s="49">
        <f>[1]Свод!L10*100</f>
        <v>100</v>
      </c>
      <c r="N16" s="50">
        <f>[1]Свод!M10*100</f>
        <v>50</v>
      </c>
      <c r="O16" s="46">
        <f t="shared" si="4"/>
        <v>0.5</v>
      </c>
      <c r="P16" s="50">
        <f>[1]Свод!P10*100</f>
        <v>100</v>
      </c>
      <c r="Q16" s="50">
        <f>[1]Свод!Q10*100</f>
        <v>50</v>
      </c>
      <c r="R16" s="55">
        <f>Q16/P16</f>
        <v>0.5</v>
      </c>
      <c r="S16" s="52">
        <f>[1]Свод!T10*100</f>
        <v>100</v>
      </c>
      <c r="T16" s="53">
        <f>[1]Свод!U10*100</f>
        <v>100</v>
      </c>
      <c r="U16" s="46">
        <f t="shared" si="5"/>
        <v>1</v>
      </c>
    </row>
    <row r="17" spans="1:21" ht="47.25" x14ac:dyDescent="0.25">
      <c r="A17" s="12" t="s">
        <v>19</v>
      </c>
      <c r="B17" s="15">
        <v>921</v>
      </c>
      <c r="C17" s="68">
        <f>[1]Свод!X11*100</f>
        <v>78.476190476190482</v>
      </c>
      <c r="D17" s="66">
        <f>[1]Свод!AA11*100</f>
        <v>39.934452284108993</v>
      </c>
      <c r="E17" s="67">
        <f t="shared" si="0"/>
        <v>50.887348177566075</v>
      </c>
      <c r="F17" s="42">
        <f t="shared" si="1"/>
        <v>0.61681634154625542</v>
      </c>
      <c r="G17" s="44">
        <f>[1]Свод!D11*100</f>
        <v>40</v>
      </c>
      <c r="H17" s="45">
        <f>[1]Свод!E11*100</f>
        <v>20</v>
      </c>
      <c r="I17" s="46">
        <f t="shared" si="2"/>
        <v>0.5</v>
      </c>
      <c r="J17" s="47">
        <f>[1]Свод!H11*100</f>
        <v>80.952380952380949</v>
      </c>
      <c r="K17" s="48">
        <f>[1]Свод!I11*100</f>
        <v>47.424460123773535</v>
      </c>
      <c r="L17" s="46">
        <f t="shared" si="3"/>
        <v>0.58583156623484955</v>
      </c>
      <c r="M17" s="49">
        <f>[1]Свод!L11*100</f>
        <v>100</v>
      </c>
      <c r="N17" s="50">
        <f>[1]Свод!M11*100</f>
        <v>72.222222222222214</v>
      </c>
      <c r="O17" s="46">
        <f t="shared" si="4"/>
        <v>0.7222222222222221</v>
      </c>
      <c r="P17" s="50">
        <f>[1]Свод!P11*100</f>
        <v>100</v>
      </c>
      <c r="Q17" s="50">
        <f>[1]Свод!Q11*100</f>
        <v>50</v>
      </c>
      <c r="R17" s="55">
        <f t="shared" ref="R17:R29" si="6">Q17/P17</f>
        <v>0.5</v>
      </c>
      <c r="S17" s="52">
        <f>[1]Свод!T11*100</f>
        <v>100</v>
      </c>
      <c r="T17" s="53">
        <f>[1]Свод!U11*100</f>
        <v>0</v>
      </c>
      <c r="U17" s="46">
        <f t="shared" si="5"/>
        <v>0</v>
      </c>
    </row>
    <row r="18" spans="1:21" ht="49.5" customHeight="1" x14ac:dyDescent="0.25">
      <c r="A18" s="12" t="s">
        <v>20</v>
      </c>
      <c r="B18" s="15">
        <v>922</v>
      </c>
      <c r="C18" s="68">
        <f>[1]Свод!X12*100</f>
        <v>63.714285714285715</v>
      </c>
      <c r="D18" s="66">
        <f>[1]Свод!AA12*100</f>
        <v>55.875277639669065</v>
      </c>
      <c r="E18" s="67">
        <f t="shared" si="0"/>
        <v>87.696624098135302</v>
      </c>
      <c r="F18" s="42">
        <f t="shared" si="1"/>
        <v>1.0629893830077006</v>
      </c>
      <c r="G18" s="44">
        <f>[1]Свод!D12*100</f>
        <v>40</v>
      </c>
      <c r="H18" s="45">
        <f>[1]Свод!E12*100</f>
        <v>40</v>
      </c>
      <c r="I18" s="46">
        <f t="shared" si="2"/>
        <v>1</v>
      </c>
      <c r="J18" s="47">
        <f>[1]Свод!H12*100</f>
        <v>71.428571428571431</v>
      </c>
      <c r="K18" s="48">
        <f>[1]Свод!I12*100</f>
        <v>57.41722194600478</v>
      </c>
      <c r="L18" s="46">
        <f t="shared" si="3"/>
        <v>0.80384110724406688</v>
      </c>
      <c r="M18" s="49">
        <f>[1]Свод!L12*100</f>
        <v>100</v>
      </c>
      <c r="N18" s="50">
        <f>[1]Свод!M12*100</f>
        <v>91.666666666666671</v>
      </c>
      <c r="O18" s="46">
        <f t="shared" si="4"/>
        <v>0.91666666666666674</v>
      </c>
      <c r="P18" s="50">
        <f>[1]Свод!P12*100</f>
        <v>0</v>
      </c>
      <c r="Q18" s="50">
        <f>[1]Свод!Q12*100</f>
        <v>0</v>
      </c>
      <c r="R18" s="55">
        <v>1</v>
      </c>
      <c r="S18" s="52">
        <f>[1]Свод!T12*100</f>
        <v>100</v>
      </c>
      <c r="T18" s="53">
        <f>[1]Свод!U12*100</f>
        <v>100</v>
      </c>
      <c r="U18" s="46">
        <f t="shared" si="5"/>
        <v>1</v>
      </c>
    </row>
    <row r="19" spans="1:21" ht="31.5" x14ac:dyDescent="0.25">
      <c r="A19" s="12" t="s">
        <v>21</v>
      </c>
      <c r="B19" s="15">
        <v>923</v>
      </c>
      <c r="C19" s="68">
        <f>[1]Свод!X13*100</f>
        <v>96</v>
      </c>
      <c r="D19" s="66">
        <f>[1]Свод!AA13*100</f>
        <v>61.789038257549933</v>
      </c>
      <c r="E19" s="67">
        <f t="shared" si="0"/>
        <v>64.36358151828118</v>
      </c>
      <c r="F19" s="42">
        <f t="shared" si="1"/>
        <v>0.78016462446401424</v>
      </c>
      <c r="G19" s="44">
        <f>[1]Свод!D13*100</f>
        <v>80</v>
      </c>
      <c r="H19" s="45">
        <f>[1]Свод!E13*100</f>
        <v>33.834378450364632</v>
      </c>
      <c r="I19" s="46">
        <f t="shared" si="2"/>
        <v>0.42292973062955791</v>
      </c>
      <c r="J19" s="47">
        <f>[1]Свод!H13*100</f>
        <v>100</v>
      </c>
      <c r="K19" s="48">
        <f>[1]Свод!I13*100</f>
        <v>58.808777631728702</v>
      </c>
      <c r="L19" s="46">
        <f t="shared" si="3"/>
        <v>0.58808777631728704</v>
      </c>
      <c r="M19" s="49">
        <f>[1]Свод!L13*100</f>
        <v>100</v>
      </c>
      <c r="N19" s="50">
        <f>[1]Свод!M13*100</f>
        <v>76.754385964912274</v>
      </c>
      <c r="O19" s="46">
        <f t="shared" si="4"/>
        <v>0.76754385964912275</v>
      </c>
      <c r="P19" s="50">
        <f>[1]Свод!P13*100</f>
        <v>100</v>
      </c>
      <c r="Q19" s="50">
        <f>[1]Свод!Q13*100</f>
        <v>50</v>
      </c>
      <c r="R19" s="55">
        <f t="shared" si="6"/>
        <v>0.5</v>
      </c>
      <c r="S19" s="52">
        <f>[1]Свод!T13*100</f>
        <v>100</v>
      </c>
      <c r="T19" s="53">
        <f>[1]Свод!U13*100</f>
        <v>100</v>
      </c>
      <c r="U19" s="46">
        <f t="shared" si="5"/>
        <v>1</v>
      </c>
    </row>
    <row r="20" spans="1:21" ht="31.5" x14ac:dyDescent="0.25">
      <c r="A20" s="12" t="s">
        <v>22</v>
      </c>
      <c r="B20" s="15">
        <v>925</v>
      </c>
      <c r="C20" s="68">
        <f>[1]Свод!X14*100</f>
        <v>99.999999999999986</v>
      </c>
      <c r="D20" s="66">
        <f>[1]Свод!AA14*100</f>
        <v>70.662506347107936</v>
      </c>
      <c r="E20" s="67">
        <f t="shared" si="0"/>
        <v>70.66250634710795</v>
      </c>
      <c r="F20" s="42">
        <f t="shared" si="1"/>
        <v>0.85651522844979333</v>
      </c>
      <c r="G20" s="44">
        <f>[1]Свод!D14*100</f>
        <v>100</v>
      </c>
      <c r="H20" s="45">
        <f>[1]Свод!E14*100</f>
        <v>74.217631500224144</v>
      </c>
      <c r="I20" s="46">
        <f t="shared" si="2"/>
        <v>0.74217631500224146</v>
      </c>
      <c r="J20" s="47">
        <f>[1]Свод!H14*100</f>
        <v>100</v>
      </c>
      <c r="K20" s="48">
        <f>[1]Свод!I14*100</f>
        <v>72.679120556268188</v>
      </c>
      <c r="L20" s="46">
        <f t="shared" si="3"/>
        <v>0.72679120556268184</v>
      </c>
      <c r="M20" s="49">
        <f>[1]Свод!L14*100</f>
        <v>100</v>
      </c>
      <c r="N20" s="50">
        <f>[1]Свод!M14*100</f>
        <v>80.555555555555557</v>
      </c>
      <c r="O20" s="46">
        <f t="shared" si="4"/>
        <v>0.80555555555555558</v>
      </c>
      <c r="P20" s="50">
        <f>[1]Свод!P14*100</f>
        <v>100</v>
      </c>
      <c r="Q20" s="50">
        <f>[1]Свод!Q14*100</f>
        <v>50</v>
      </c>
      <c r="R20" s="55">
        <f t="shared" si="6"/>
        <v>0.5</v>
      </c>
      <c r="S20" s="52">
        <f>[1]Свод!T14*100</f>
        <v>100</v>
      </c>
      <c r="T20" s="53">
        <f>[1]Свод!U14*100</f>
        <v>0</v>
      </c>
      <c r="U20" s="46">
        <f t="shared" si="5"/>
        <v>0</v>
      </c>
    </row>
    <row r="21" spans="1:21" ht="31.5" x14ac:dyDescent="0.25">
      <c r="A21" s="12" t="s">
        <v>23</v>
      </c>
      <c r="B21" s="15">
        <v>926</v>
      </c>
      <c r="C21" s="68">
        <f>[1]Свод!X15*100</f>
        <v>96</v>
      </c>
      <c r="D21" s="66">
        <f>[1]Свод!AA15*100</f>
        <v>79.054562675045545</v>
      </c>
      <c r="E21" s="67">
        <f t="shared" si="0"/>
        <v>82.348502786505776</v>
      </c>
      <c r="F21" s="42">
        <f t="shared" si="1"/>
        <v>0.99816367013946394</v>
      </c>
      <c r="G21" s="44">
        <f>[1]Свод!D15*100</f>
        <v>80</v>
      </c>
      <c r="H21" s="45">
        <f>[1]Свод!E15*100</f>
        <v>57.015211694653246</v>
      </c>
      <c r="I21" s="46">
        <f t="shared" si="2"/>
        <v>0.71269014618316562</v>
      </c>
      <c r="J21" s="47">
        <f>[1]Свод!H15*100</f>
        <v>100</v>
      </c>
      <c r="K21" s="48">
        <f>[1]Свод!I15*100</f>
        <v>79.952397276277225</v>
      </c>
      <c r="L21" s="46">
        <f t="shared" si="3"/>
        <v>0.79952397276277221</v>
      </c>
      <c r="M21" s="49">
        <f>[1]Свод!L15*100</f>
        <v>100</v>
      </c>
      <c r="N21" s="50">
        <f>[1]Свод!M15*100</f>
        <v>89.108187134502927</v>
      </c>
      <c r="O21" s="46">
        <f t="shared" si="4"/>
        <v>0.89108187134502925</v>
      </c>
      <c r="P21" s="50">
        <f>[1]Свод!P15*100</f>
        <v>100</v>
      </c>
      <c r="Q21" s="50">
        <f>[1]Свод!Q15*100</f>
        <v>50</v>
      </c>
      <c r="R21" s="55">
        <f t="shared" si="6"/>
        <v>0.5</v>
      </c>
      <c r="S21" s="52">
        <f>[1]Свод!T15*100</f>
        <v>100</v>
      </c>
      <c r="T21" s="53">
        <f>[1]Свод!U15*100</f>
        <v>100</v>
      </c>
      <c r="U21" s="46">
        <f t="shared" si="5"/>
        <v>1</v>
      </c>
    </row>
    <row r="22" spans="1:21" ht="31.5" x14ac:dyDescent="0.25">
      <c r="A22" s="12" t="s">
        <v>24</v>
      </c>
      <c r="B22" s="15">
        <v>929</v>
      </c>
      <c r="C22" s="68">
        <f>[1]Свод!X16*100</f>
        <v>96</v>
      </c>
      <c r="D22" s="66">
        <f>[1]Свод!AA16*100</f>
        <v>69.653836171082574</v>
      </c>
      <c r="E22" s="67">
        <f t="shared" si="0"/>
        <v>72.556079344877674</v>
      </c>
      <c r="F22" s="42">
        <f t="shared" si="1"/>
        <v>0.87946762842275972</v>
      </c>
      <c r="G22" s="44">
        <f>[1]Свод!D16*100</f>
        <v>80</v>
      </c>
      <c r="H22" s="45">
        <f>[1]Свод!E16*100</f>
        <v>46.749420356079</v>
      </c>
      <c r="I22" s="46">
        <f t="shared" si="2"/>
        <v>0.58436775445098754</v>
      </c>
      <c r="J22" s="47">
        <f>[1]Свод!H16*100</f>
        <v>100</v>
      </c>
      <c r="K22" s="48">
        <f>[1]Свод!I16*100</f>
        <v>74.686851568154594</v>
      </c>
      <c r="L22" s="46">
        <f t="shared" si="3"/>
        <v>0.746868515681546</v>
      </c>
      <c r="M22" s="49">
        <f>[1]Свод!L16*100</f>
        <v>100</v>
      </c>
      <c r="N22" s="50">
        <f>[1]Свод!M16*100</f>
        <v>79.60526315789474</v>
      </c>
      <c r="O22" s="46">
        <f t="shared" si="4"/>
        <v>0.79605263157894735</v>
      </c>
      <c r="P22" s="50">
        <f>[1]Свод!P16*100</f>
        <v>100</v>
      </c>
      <c r="Q22" s="50">
        <f>[1]Свод!Q16*100</f>
        <v>50</v>
      </c>
      <c r="R22" s="55">
        <f t="shared" si="6"/>
        <v>0.5</v>
      </c>
      <c r="S22" s="52">
        <f>[1]Свод!T16*100</f>
        <v>100</v>
      </c>
      <c r="T22" s="53">
        <f>[1]Свод!U16*100</f>
        <v>100</v>
      </c>
      <c r="U22" s="46">
        <f t="shared" si="5"/>
        <v>1</v>
      </c>
    </row>
    <row r="23" spans="1:21" ht="31.5" x14ac:dyDescent="0.25">
      <c r="A23" s="12" t="s">
        <v>25</v>
      </c>
      <c r="B23" s="15">
        <v>930</v>
      </c>
      <c r="C23" s="68">
        <f>[1]Свод!X17*100</f>
        <v>65.333333333333329</v>
      </c>
      <c r="D23" s="66">
        <f>[1]Свод!AA17*100</f>
        <v>40.311212773738184</v>
      </c>
      <c r="E23" s="67">
        <f t="shared" si="0"/>
        <v>61.700835878170693</v>
      </c>
      <c r="F23" s="42">
        <f t="shared" si="1"/>
        <v>0.74788891973540239</v>
      </c>
      <c r="G23" s="44">
        <f>[1]Свод!D17*100</f>
        <v>60</v>
      </c>
      <c r="H23" s="45">
        <f>[1]Свод!E17*100</f>
        <v>60.000000000000007</v>
      </c>
      <c r="I23" s="46">
        <f t="shared" si="2"/>
        <v>1.0000000000000002</v>
      </c>
      <c r="J23" s="47">
        <f>[1]Свод!H17*100</f>
        <v>66.666666666666657</v>
      </c>
      <c r="K23" s="48">
        <f>[1]Свод!I17*100</f>
        <v>43.289092214143025</v>
      </c>
      <c r="L23" s="46">
        <f t="shared" si="3"/>
        <v>0.64933638321214548</v>
      </c>
      <c r="M23" s="49">
        <f>[1]Свод!L17*100</f>
        <v>100</v>
      </c>
      <c r="N23" s="50">
        <f>[1]Свод!M17*100</f>
        <v>66.666666666666671</v>
      </c>
      <c r="O23" s="46">
        <f t="shared" si="4"/>
        <v>0.66666666666666674</v>
      </c>
      <c r="P23" s="50">
        <f>[1]Свод!P17*100</f>
        <v>0</v>
      </c>
      <c r="Q23" s="50">
        <f>[1]Свод!Q17*100</f>
        <v>0</v>
      </c>
      <c r="R23" s="55">
        <v>1</v>
      </c>
      <c r="S23" s="52">
        <f>[1]Свод!T17*100</f>
        <v>100</v>
      </c>
      <c r="T23" s="53">
        <f>[1]Свод!U17*100</f>
        <v>0</v>
      </c>
      <c r="U23" s="46">
        <f t="shared" si="5"/>
        <v>0</v>
      </c>
    </row>
    <row r="24" spans="1:21" ht="31.5" x14ac:dyDescent="0.25">
      <c r="A24" s="12" t="s">
        <v>26</v>
      </c>
      <c r="B24" s="15">
        <v>934</v>
      </c>
      <c r="C24" s="68">
        <f>[1]Свод!X18*100</f>
        <v>78.476190476190482</v>
      </c>
      <c r="D24" s="66">
        <f>[1]Свод!AA18*100</f>
        <v>58.114773530906362</v>
      </c>
      <c r="E24" s="67">
        <f t="shared" si="0"/>
        <v>74.054019669237476</v>
      </c>
      <c r="F24" s="42">
        <f t="shared" si="1"/>
        <v>0.89762448083924218</v>
      </c>
      <c r="G24" s="44">
        <f>[1]Свод!D18*100</f>
        <v>40</v>
      </c>
      <c r="H24" s="45">
        <f>[1]Свод!E18*100</f>
        <v>20</v>
      </c>
      <c r="I24" s="46">
        <f t="shared" si="2"/>
        <v>0.5</v>
      </c>
      <c r="J24" s="47">
        <f>[1]Свод!H18*100</f>
        <v>80.952380952380949</v>
      </c>
      <c r="K24" s="48">
        <f>[1]Свод!I18*100</f>
        <v>52.673991506257153</v>
      </c>
      <c r="L24" s="46">
        <f t="shared" si="3"/>
        <v>0.65067871860670601</v>
      </c>
      <c r="M24" s="49">
        <f>[1]Свод!L18*100</f>
        <v>100</v>
      </c>
      <c r="N24" s="50">
        <f>[1]Свод!M18*100</f>
        <v>77.777777777777786</v>
      </c>
      <c r="O24" s="46">
        <f t="shared" si="4"/>
        <v>0.7777777777777779</v>
      </c>
      <c r="P24" s="50">
        <f>[1]Свод!P18*100</f>
        <v>100</v>
      </c>
      <c r="Q24" s="50">
        <f>[1]Свод!Q18*100</f>
        <v>100</v>
      </c>
      <c r="R24" s="55">
        <f t="shared" si="6"/>
        <v>1</v>
      </c>
      <c r="S24" s="52">
        <f>[1]Свод!T18*100</f>
        <v>100</v>
      </c>
      <c r="T24" s="53">
        <f>[1]Свод!U18*100</f>
        <v>100</v>
      </c>
      <c r="U24" s="46">
        <f t="shared" si="5"/>
        <v>1</v>
      </c>
    </row>
    <row r="25" spans="1:21" ht="47.25" x14ac:dyDescent="0.25">
      <c r="A25" s="12" t="s">
        <v>27</v>
      </c>
      <c r="B25" s="15">
        <v>942</v>
      </c>
      <c r="C25" s="68">
        <f>[1]Свод!X19*100</f>
        <v>80.857142857142847</v>
      </c>
      <c r="D25" s="66">
        <f>[1]Свод!AA19*100</f>
        <v>58.276416234223191</v>
      </c>
      <c r="E25" s="67">
        <f t="shared" si="0"/>
        <v>72.073306296742473</v>
      </c>
      <c r="F25" s="42">
        <f t="shared" si="1"/>
        <v>0.87361583389990871</v>
      </c>
      <c r="G25" s="44">
        <f>[1]Свод!D19*100</f>
        <v>40</v>
      </c>
      <c r="H25" s="45">
        <f>[1]Свод!E19*100</f>
        <v>40</v>
      </c>
      <c r="I25" s="46">
        <f t="shared" si="2"/>
        <v>1</v>
      </c>
      <c r="J25" s="47">
        <f>[1]Свод!H19*100</f>
        <v>85.714285714285708</v>
      </c>
      <c r="K25" s="48">
        <f>[1]Свод!I19*100</f>
        <v>58.336030922329883</v>
      </c>
      <c r="L25" s="46">
        <f t="shared" si="3"/>
        <v>0.68058702742718202</v>
      </c>
      <c r="M25" s="49">
        <f>[1]Свод!L19*100</f>
        <v>100</v>
      </c>
      <c r="N25" s="50">
        <f>[1]Свод!M19*100</f>
        <v>83.333333333333343</v>
      </c>
      <c r="O25" s="46">
        <f t="shared" si="4"/>
        <v>0.83333333333333348</v>
      </c>
      <c r="P25" s="50">
        <f>[1]Свод!P19*100</f>
        <v>100</v>
      </c>
      <c r="Q25" s="50">
        <f>[1]Свод!Q19*100</f>
        <v>0</v>
      </c>
      <c r="R25" s="55">
        <f t="shared" si="6"/>
        <v>0</v>
      </c>
      <c r="S25" s="52">
        <f>[1]Свод!T19*100</f>
        <v>100</v>
      </c>
      <c r="T25" s="53">
        <f>[1]Свод!U19*100</f>
        <v>100</v>
      </c>
      <c r="U25" s="46">
        <f t="shared" si="5"/>
        <v>1</v>
      </c>
    </row>
    <row r="26" spans="1:21" ht="45.75" customHeight="1" x14ac:dyDescent="0.25">
      <c r="A26" s="12" t="s">
        <v>28</v>
      </c>
      <c r="B26" s="15">
        <v>962</v>
      </c>
      <c r="C26" s="68">
        <f>[1]Свод!X20*100</f>
        <v>76.095238095238088</v>
      </c>
      <c r="D26" s="66">
        <f>[1]Свод!AA20*100</f>
        <v>45.874085315162397</v>
      </c>
      <c r="E26" s="67">
        <f t="shared" si="0"/>
        <v>60.285093342829185</v>
      </c>
      <c r="F26" s="42">
        <f t="shared" si="1"/>
        <v>0.73072840415550533</v>
      </c>
      <c r="G26" s="44">
        <f>[1]Свод!D20*100</f>
        <v>40</v>
      </c>
      <c r="H26" s="45">
        <f>[1]Свод!E20*100</f>
        <v>40</v>
      </c>
      <c r="I26" s="46">
        <f t="shared" si="2"/>
        <v>1</v>
      </c>
      <c r="J26" s="47">
        <f>[1]Свод!H20*100</f>
        <v>76.19047619047619</v>
      </c>
      <c r="K26" s="48">
        <f>[1]Свод!I20*100</f>
        <v>49.637059519213672</v>
      </c>
      <c r="L26" s="46">
        <f t="shared" si="3"/>
        <v>0.65148640618967946</v>
      </c>
      <c r="M26" s="49">
        <f>[1]Свод!L20*100</f>
        <v>100</v>
      </c>
      <c r="N26" s="50">
        <f>[1]Свод!M20*100</f>
        <v>80.555555555555557</v>
      </c>
      <c r="O26" s="46">
        <f t="shared" si="4"/>
        <v>0.80555555555555558</v>
      </c>
      <c r="P26" s="50">
        <f>[1]Свод!P20*100</f>
        <v>100</v>
      </c>
      <c r="Q26" s="50">
        <f>[1]Свод!Q20*100</f>
        <v>50</v>
      </c>
      <c r="R26" s="55">
        <f t="shared" si="6"/>
        <v>0.5</v>
      </c>
      <c r="S26" s="52">
        <f>[1]Свод!T20*100</f>
        <v>100</v>
      </c>
      <c r="T26" s="53">
        <f>[1]Свод!U20*100</f>
        <v>0</v>
      </c>
      <c r="U26" s="46">
        <f t="shared" si="5"/>
        <v>0</v>
      </c>
    </row>
    <row r="27" spans="1:21" ht="46.5" customHeight="1" x14ac:dyDescent="0.25">
      <c r="A27" s="12" t="s">
        <v>29</v>
      </c>
      <c r="B27" s="15">
        <v>972</v>
      </c>
      <c r="C27" s="68">
        <f>[1]Свод!X21*100</f>
        <v>76.095238095238088</v>
      </c>
      <c r="D27" s="66">
        <f>[1]Свод!AA21*100</f>
        <v>42.760991061223258</v>
      </c>
      <c r="E27" s="67">
        <f t="shared" si="0"/>
        <v>56.194043322008049</v>
      </c>
      <c r="F27" s="42">
        <f t="shared" si="1"/>
        <v>0.68113991905464299</v>
      </c>
      <c r="G27" s="44">
        <f>[1]Свод!D21*100</f>
        <v>40</v>
      </c>
      <c r="H27" s="45">
        <f>[1]Свод!E21*100</f>
        <v>40</v>
      </c>
      <c r="I27" s="46">
        <f t="shared" si="2"/>
        <v>1</v>
      </c>
      <c r="J27" s="47">
        <f>[1]Свод!H21*100</f>
        <v>76.19047619047619</v>
      </c>
      <c r="K27" s="48">
        <f>[1]Свод!I21*100</f>
        <v>42.299759900224295</v>
      </c>
      <c r="L27" s="46">
        <f t="shared" si="3"/>
        <v>0.55518434869044386</v>
      </c>
      <c r="M27" s="49">
        <f>[1]Свод!L21*100</f>
        <v>100</v>
      </c>
      <c r="N27" s="50">
        <f>[1]Свод!M21*100</f>
        <v>86.111111111111114</v>
      </c>
      <c r="O27" s="46">
        <f t="shared" si="4"/>
        <v>0.86111111111111116</v>
      </c>
      <c r="P27" s="50">
        <f>[1]Свод!P21*100</f>
        <v>100</v>
      </c>
      <c r="Q27" s="50">
        <f>[1]Свод!Q21*100</f>
        <v>50</v>
      </c>
      <c r="R27" s="55">
        <f t="shared" si="6"/>
        <v>0.5</v>
      </c>
      <c r="S27" s="52">
        <f>[1]Свод!T21*100</f>
        <v>100</v>
      </c>
      <c r="T27" s="53">
        <f>[1]Свод!U21*100</f>
        <v>0</v>
      </c>
      <c r="U27" s="46">
        <f t="shared" si="5"/>
        <v>0</v>
      </c>
    </row>
    <row r="28" spans="1:21" ht="45.75" customHeight="1" x14ac:dyDescent="0.25">
      <c r="A28" s="12" t="s">
        <v>30</v>
      </c>
      <c r="B28" s="15">
        <v>982</v>
      </c>
      <c r="C28" s="68">
        <f>[1]Свод!X22*100</f>
        <v>76.095238095238088</v>
      </c>
      <c r="D28" s="66">
        <f>[1]Свод!AA22*100</f>
        <v>52.369303600406838</v>
      </c>
      <c r="E28" s="67">
        <f t="shared" si="0"/>
        <v>68.820736896654793</v>
      </c>
      <c r="F28" s="42">
        <f t="shared" si="1"/>
        <v>0.83419075026248235</v>
      </c>
      <c r="G28" s="44">
        <f>[1]Свод!D22*100</f>
        <v>40</v>
      </c>
      <c r="H28" s="45">
        <f>[1]Свод!E22*100</f>
        <v>40</v>
      </c>
      <c r="I28" s="46">
        <f t="shared" si="2"/>
        <v>1</v>
      </c>
      <c r="J28" s="47">
        <f>[1]Свод!H22*100</f>
        <v>76.19047619047619</v>
      </c>
      <c r="K28" s="48">
        <f>[1]Свод!I22*100</f>
        <v>42.071940534147004</v>
      </c>
      <c r="L28" s="46">
        <f t="shared" si="3"/>
        <v>0.55219421951067937</v>
      </c>
      <c r="M28" s="49">
        <f>[1]Свод!L22*100</f>
        <v>100</v>
      </c>
      <c r="N28" s="50">
        <f>[1]Свод!M22*100</f>
        <v>83.333333333333343</v>
      </c>
      <c r="O28" s="46">
        <f t="shared" si="4"/>
        <v>0.83333333333333348</v>
      </c>
      <c r="P28" s="50">
        <f>[1]Свод!P22*100</f>
        <v>100</v>
      </c>
      <c r="Q28" s="50">
        <f>[1]Свод!Q22*100</f>
        <v>50</v>
      </c>
      <c r="R28" s="55">
        <f t="shared" si="6"/>
        <v>0.5</v>
      </c>
      <c r="S28" s="52">
        <f>[1]Свод!T22*100</f>
        <v>100</v>
      </c>
      <c r="T28" s="53">
        <f>[1]Свод!U22*100</f>
        <v>100</v>
      </c>
      <c r="U28" s="46">
        <f t="shared" si="5"/>
        <v>1</v>
      </c>
    </row>
    <row r="29" spans="1:21" ht="45.75" customHeight="1" thickBot="1" x14ac:dyDescent="0.3">
      <c r="A29" s="17" t="s">
        <v>31</v>
      </c>
      <c r="B29" s="18">
        <v>992</v>
      </c>
      <c r="C29" s="69">
        <f>[1]Свод!X23*100</f>
        <v>76.095238095238088</v>
      </c>
      <c r="D29" s="66">
        <f>[1]Свод!AA23*100</f>
        <v>49.864798368426769</v>
      </c>
      <c r="E29" s="67">
        <f t="shared" si="0"/>
        <v>65.529459683164092</v>
      </c>
      <c r="F29" s="43">
        <f t="shared" si="1"/>
        <v>0.79429648100804962</v>
      </c>
      <c r="G29" s="56">
        <f>[1]Свод!D23*100</f>
        <v>40</v>
      </c>
      <c r="H29" s="57">
        <f>[1]Свод!E23*100</f>
        <v>40</v>
      </c>
      <c r="I29" s="58">
        <f t="shared" si="2"/>
        <v>1</v>
      </c>
      <c r="J29" s="59">
        <f>[1]Свод!H23*100</f>
        <v>76.19047619047619</v>
      </c>
      <c r="K29" s="60">
        <f>[1]Свод!I23*100</f>
        <v>48.174041181297959</v>
      </c>
      <c r="L29" s="58">
        <f t="shared" si="3"/>
        <v>0.63228429050453572</v>
      </c>
      <c r="M29" s="61">
        <f>[1]Свод!L23*100</f>
        <v>100</v>
      </c>
      <c r="N29" s="62">
        <f>[1]Свод!M23*100</f>
        <v>77.777777777777786</v>
      </c>
      <c r="O29" s="58">
        <f t="shared" si="4"/>
        <v>0.7777777777777779</v>
      </c>
      <c r="P29" s="62">
        <f>[1]Свод!P23*100</f>
        <v>100</v>
      </c>
      <c r="Q29" s="62">
        <f>[1]Свод!Q23*100</f>
        <v>100</v>
      </c>
      <c r="R29" s="63">
        <f t="shared" si="6"/>
        <v>1</v>
      </c>
      <c r="S29" s="64">
        <f>[1]Свод!T23*100</f>
        <v>100</v>
      </c>
      <c r="T29" s="65">
        <f>[1]Свод!U23*100</f>
        <v>0</v>
      </c>
      <c r="U29" s="58">
        <f t="shared" si="5"/>
        <v>0</v>
      </c>
    </row>
    <row r="30" spans="1:21" ht="21" customHeight="1" thickBot="1" x14ac:dyDescent="0.3">
      <c r="A30" s="96" t="s">
        <v>8</v>
      </c>
      <c r="B30" s="97"/>
      <c r="C30" s="36">
        <f>SUM(C11:C29)/19</f>
        <v>78.766917293233092</v>
      </c>
      <c r="D30" s="32">
        <f>SUM(D11:D29)/19</f>
        <v>55.167186449577841</v>
      </c>
      <c r="E30" s="33">
        <f>D30/C30*100</f>
        <v>70.038524224836308</v>
      </c>
      <c r="F30" s="33">
        <f>E30/82.5*100</f>
        <v>84.895180878589457</v>
      </c>
      <c r="G30" s="21">
        <f>SUM(G11:G29)/19</f>
        <v>54.736842105263158</v>
      </c>
      <c r="H30" s="13">
        <f>SUM(H11:H29)/19</f>
        <v>41.35026595666352</v>
      </c>
      <c r="I30" s="98" t="s">
        <v>9</v>
      </c>
      <c r="J30" s="14">
        <f>SUM(J11:J29)/19</f>
        <v>81.954887218045116</v>
      </c>
      <c r="K30" s="13">
        <f>SUM(K11:K29)/19</f>
        <v>54.603430124744911</v>
      </c>
      <c r="L30" s="100" t="s">
        <v>9</v>
      </c>
      <c r="M30" s="14">
        <v>100</v>
      </c>
      <c r="N30" s="13">
        <f>SUM(N11:N29)/19</f>
        <v>82.221452754693743</v>
      </c>
      <c r="O30" s="102" t="s">
        <v>10</v>
      </c>
      <c r="P30" s="14">
        <f>SUM(P11:P29)/13</f>
        <v>100</v>
      </c>
      <c r="Q30" s="13">
        <f>SUM(Q11:Q29)/13</f>
        <v>50</v>
      </c>
      <c r="R30" s="102" t="s">
        <v>10</v>
      </c>
      <c r="S30" s="14">
        <v>100</v>
      </c>
      <c r="T30" s="13">
        <f>SUM(T11:T29)/19</f>
        <v>68.421052631578945</v>
      </c>
      <c r="U30" s="92" t="s">
        <v>9</v>
      </c>
    </row>
    <row r="31" spans="1:21" ht="30" customHeight="1" thickBot="1" x14ac:dyDescent="0.3">
      <c r="A31" s="94" t="s">
        <v>11</v>
      </c>
      <c r="B31" s="95"/>
      <c r="C31" s="34" t="s">
        <v>40</v>
      </c>
      <c r="D31" s="23"/>
      <c r="E31" s="23"/>
      <c r="F31" s="35">
        <v>82.5</v>
      </c>
      <c r="G31" s="22"/>
      <c r="H31" s="19"/>
      <c r="I31" s="99"/>
      <c r="J31" s="19"/>
      <c r="K31" s="19"/>
      <c r="L31" s="101"/>
      <c r="M31" s="19"/>
      <c r="N31" s="19"/>
      <c r="O31" s="103"/>
      <c r="P31" s="19"/>
      <c r="Q31" s="19"/>
      <c r="R31" s="103"/>
      <c r="S31" s="19"/>
      <c r="T31" s="20"/>
      <c r="U31" s="93"/>
    </row>
  </sheetData>
  <mergeCells count="20">
    <mergeCell ref="U30:U31"/>
    <mergeCell ref="A31:B31"/>
    <mergeCell ref="A30:B30"/>
    <mergeCell ref="I30:I31"/>
    <mergeCell ref="L30:L31"/>
    <mergeCell ref="O30:O31"/>
    <mergeCell ref="R30:R31"/>
    <mergeCell ref="A1:S1"/>
    <mergeCell ref="A2:S2"/>
    <mergeCell ref="A7:B7"/>
    <mergeCell ref="G8:H8"/>
    <mergeCell ref="A8:A9"/>
    <mergeCell ref="B8:B9"/>
    <mergeCell ref="C7:E8"/>
    <mergeCell ref="F7:F9"/>
    <mergeCell ref="G7:U7"/>
    <mergeCell ref="J8:K8"/>
    <mergeCell ref="M8:N8"/>
    <mergeCell ref="P8:Q8"/>
    <mergeCell ref="S8:T8"/>
  </mergeCells>
  <conditionalFormatting sqref="F11:G29">
    <cfRule type="cellIs" dxfId="10" priority="6" stopIfTrue="1" operator="lessThan">
      <formula>-0.25</formula>
    </cfRule>
    <cfRule type="expression" priority="7">
      <formula>"&lt;-25%"</formula>
    </cfRule>
  </conditionalFormatting>
  <conditionalFormatting sqref="F11:U29">
    <cfRule type="cellIs" dxfId="9" priority="17" stopIfTrue="1" operator="lessThan">
      <formula>-0.25</formula>
    </cfRule>
  </conditionalFormatting>
  <conditionalFormatting sqref="C11:D29">
    <cfRule type="colorScale" priority="4">
      <colorScale>
        <cfvo type="min"/>
        <cfvo type="max"/>
        <color theme="0"/>
        <color theme="0"/>
      </colorScale>
    </cfRule>
    <cfRule type="cellIs" dxfId="8" priority="10" operator="between">
      <formula>45</formula>
      <formula>55</formula>
    </cfRule>
    <cfRule type="cellIs" dxfId="7" priority="11" operator="between">
      <formula>55</formula>
      <formula>60</formula>
    </cfRule>
    <cfRule type="cellIs" dxfId="6" priority="12" operator="between">
      <formula>0</formula>
      <formula>45</formula>
    </cfRule>
    <cfRule type="cellIs" dxfId="5" priority="13" operator="between">
      <formula>60</formula>
      <formula>70</formula>
    </cfRule>
    <cfRule type="cellIs" dxfId="4" priority="14" operator="between">
      <formula>70</formula>
      <formula>80</formula>
    </cfRule>
    <cfRule type="cellIs" dxfId="3" priority="15" operator="between">
      <formula>80</formula>
      <formula>90</formula>
    </cfRule>
    <cfRule type="cellIs" dxfId="2" priority="16" stopIfTrue="1" operator="greaterThan">
      <formula>90</formula>
    </cfRule>
  </conditionalFormatting>
  <conditionalFormatting sqref="R30">
    <cfRule type="cellIs" dxfId="1" priority="9" operator="lessThan">
      <formula>-0.25</formula>
    </cfRule>
  </conditionalFormatting>
  <conditionalFormatting sqref="O30">
    <cfRule type="cellIs" dxfId="0" priority="8" operator="lessThan">
      <formula>-0.25</formula>
    </cfRule>
  </conditionalFormatting>
  <conditionalFormatting sqref="C11">
    <cfRule type="colorScale" priority="5">
      <colorScale>
        <cfvo type="min"/>
        <cfvo type="max"/>
        <color theme="0"/>
        <color theme="0"/>
      </colorScale>
    </cfRule>
    <cfRule type="colorScale" priority="1">
      <colorScale>
        <cfvo type="min"/>
        <cfvo type="max"/>
        <color theme="0"/>
        <color theme="0"/>
      </colorScale>
    </cfRule>
  </conditionalFormatting>
  <pageMargins left="0.25" right="0.25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120 120 2560 1440</vt:lpwstr>
  </property>
</Properties>
</file>