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51" activeTab="1"/>
  </bookViews>
  <sheets>
    <sheet name="Рейтинг " sheetId="1" r:id="rId1"/>
    <sheet name="Итоги мониторинга" sheetId="2" r:id="rId2"/>
    <sheet name="Раздел 1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  <sheet name="Раздел 8" sheetId="9" r:id="rId9"/>
  </sheets>
  <definedNames>
    <definedName name="_xlnm._FilterDatabase" localSheetId="1" hidden="1">'Итоги мониторинга'!$A$3:$J$18</definedName>
    <definedName name="_xlnm._FilterDatabase" localSheetId="2" hidden="1">'Раздел 1'!$A$4:$P$42</definedName>
    <definedName name="_xlnm._FilterDatabase" localSheetId="3" hidden="1">'Раздел 2'!$A$4:$AP$4</definedName>
    <definedName name="_xlnm._FilterDatabase" localSheetId="4" hidden="1">'Раздел 3'!$A$4:$N$4</definedName>
    <definedName name="_xlnm._FilterDatabase" localSheetId="0" hidden="1">'Рейтинг '!$A$4:$C$19</definedName>
    <definedName name="_xlnm.Print_Titles" localSheetId="1">'Итоги мониторинга'!$A:$B,'Итоги мониторинга'!$2:$2</definedName>
    <definedName name="_xlnm.Print_Titles" localSheetId="2">'Раздел 1'!$3:$3</definedName>
    <definedName name="_xlnm.Print_Titles" localSheetId="3">'Раздел 2'!$3:$3</definedName>
    <definedName name="_xlnm.Print_Titles" localSheetId="4">'Раздел 3'!$3:$3</definedName>
    <definedName name="_xlnm.Print_Titles" localSheetId="5">'Раздел 4'!$3:$3</definedName>
    <definedName name="_xlnm.Print_Titles" localSheetId="6">'Раздел 5'!$3:$3</definedName>
    <definedName name="_xlnm.Print_Titles" localSheetId="7">'Раздел 6'!$3:$3</definedName>
    <definedName name="_xlnm.Print_Titles" localSheetId="8">'Раздел 8'!$3:$3</definedName>
    <definedName name="_xlnm.Print_Titles" localSheetId="0">'Рейтинг '!$A:$B,'Рейтинг '!$2:$3</definedName>
    <definedName name="_xlnm.Print_Area" localSheetId="1">'Итоги мониторинга'!$A$1:$J$18</definedName>
    <definedName name="_xlnm.Print_Area" localSheetId="2">'Раздел 1'!$A$1:$V$42</definedName>
    <definedName name="_xlnm.Print_Area" localSheetId="3">'Раздел 2'!$A$1:$AT$44</definedName>
    <definedName name="_xlnm.Print_Area" localSheetId="4">'Раздел 3'!$A$1:$N$19</definedName>
    <definedName name="_xlnm.Print_Area" localSheetId="5">'Раздел 4'!$A$1:$O$19</definedName>
    <definedName name="_xlnm.Print_Area" localSheetId="6">'Раздел 5'!$A$1:$Z$19</definedName>
    <definedName name="_xlnm.Print_Area" localSheetId="7">'Раздел 6'!$A$1:$V$19</definedName>
    <definedName name="_xlnm.Print_Area" localSheetId="8">'Раздел 8'!$A$1:$J$19</definedName>
    <definedName name="_xlnm.Print_Area" localSheetId="0">'Рейтинг '!$A$1:$C$19</definedName>
  </definedNames>
  <calcPr fullCalcOnLoad="1"/>
</workbook>
</file>

<file path=xl/sharedStrings.xml><?xml version="1.0" encoding="utf-8"?>
<sst xmlns="http://schemas.openxmlformats.org/spreadsheetml/2006/main" count="646" uniqueCount="94">
  <si>
    <t>4. Учет и отчетность</t>
  </si>
  <si>
    <t>5. Контроль и аудит</t>
  </si>
  <si>
    <t>3. Качество прогнозирования доходных источников</t>
  </si>
  <si>
    <t>Код ГРБС</t>
  </si>
  <si>
    <t>Наименование ГРБС</t>
  </si>
  <si>
    <t>Оценка</t>
  </si>
  <si>
    <t>Наименование организации</t>
  </si>
  <si>
    <t>2. Исполнение бюджета в части расходов</t>
  </si>
  <si>
    <t>Итого
баллов</t>
  </si>
  <si>
    <t xml:space="preserve">2.2. Равномерность расходов </t>
  </si>
  <si>
    <t>1. Среднесрочное финансовое планирование</t>
  </si>
  <si>
    <t xml:space="preserve">1.3. Доля бюджетных ассигнований, представленных в программном виде </t>
  </si>
  <si>
    <t xml:space="preserve">1.2. Качество правового акта ГРБС, регулирующего внутренние процедуры подготовки бюджетных проектировок на очередной финансовый год и плановый период     </t>
  </si>
  <si>
    <t xml:space="preserve">2.1. Доля неисполненных на конец отчетного финансового года бюджетных ассигнований                 </t>
  </si>
  <si>
    <t xml:space="preserve">2.3. Расчет и оценка показателя качества прогнозирования кассовых выплат                 </t>
  </si>
  <si>
    <t xml:space="preserve">2.4. Эффективность управления кредиторской задолженностью по расчетам с поставщиками и подрядчиками                        </t>
  </si>
  <si>
    <t xml:space="preserve">2.5. Доля аннулированных отрицательных расходных расписаний                                                   </t>
  </si>
  <si>
    <t xml:space="preserve">2.6. Качество Порядка составления, утверждения и ведения бюджетных смет подведомственных ГРБС бюджетных учреждений </t>
  </si>
  <si>
    <t xml:space="preserve">2.7. Качество составления прогнозных показателей исполнения бюджетных обязательств                  </t>
  </si>
  <si>
    <t xml:space="preserve">2.8. Наличие просроченной кредиторской задолженности бюджетных учреждений на конец отчетного периода            </t>
  </si>
  <si>
    <t xml:space="preserve">5.2. Динамика нарушений, выявленных в ходе внешних контрольных мероприятий          </t>
  </si>
  <si>
    <t xml:space="preserve">5.3. Проведение инвентаризаций                 </t>
  </si>
  <si>
    <t xml:space="preserve">5.4. Доля недостач и хищений денежных средств и материальных ценностей                  </t>
  </si>
  <si>
    <t xml:space="preserve">5.5. Качество правового акта ГРБС об организации внутреннего финансового аудита (контроля)       </t>
  </si>
  <si>
    <t>Значение показателя</t>
  </si>
  <si>
    <t xml:space="preserve">  5. Контроль и аудит                                                                                                                                                                                         </t>
  </si>
  <si>
    <t xml:space="preserve">5.1. Осуществление мероприятий внутреннего контроля         </t>
  </si>
  <si>
    <t xml:space="preserve">    4. Учет и отчетность                                                                                                                                                                                       </t>
  </si>
  <si>
    <t xml:space="preserve">         3. Качество прогнозирования доходных источников                                                                                                                                                                                  </t>
  </si>
  <si>
    <t xml:space="preserve">2. Исполнение бюджета в части расходов                                                                                                                                                                                           </t>
  </si>
  <si>
    <t>Сумма баллов</t>
  </si>
  <si>
    <t xml:space="preserve">         1. Среднесрочное финансовое планирование                                                                                                                                                                                  </t>
  </si>
  <si>
    <t>902</t>
  </si>
  <si>
    <t>Администрация города Сочи</t>
  </si>
  <si>
    <t xml:space="preserve">902 </t>
  </si>
  <si>
    <t>Администрация Адлерского района внутригородского района города Сочи</t>
  </si>
  <si>
    <t>Администрация Лазаревского внутригородского района города Сочи</t>
  </si>
  <si>
    <t>Администрация Хостинского внутригородского района города Сочи</t>
  </si>
  <si>
    <t>Администрация Центрального внутригородского района города Сочи</t>
  </si>
  <si>
    <t>910</t>
  </si>
  <si>
    <t>918</t>
  </si>
  <si>
    <t>921</t>
  </si>
  <si>
    <t>Департамент имущественных отношений администрации города Сочи</t>
  </si>
  <si>
    <t>923</t>
  </si>
  <si>
    <t>925</t>
  </si>
  <si>
    <t>Управление по образованию и науке администрации города Сочи</t>
  </si>
  <si>
    <t>926</t>
  </si>
  <si>
    <t>Управление культуры администрации города Сочи</t>
  </si>
  <si>
    <t>928</t>
  </si>
  <si>
    <t xml:space="preserve">Управление здравоохранения администрации города Сочи </t>
  </si>
  <si>
    <t>929</t>
  </si>
  <si>
    <t>Департамент физической культуры и спорта администрации города Сочи</t>
  </si>
  <si>
    <t>934</t>
  </si>
  <si>
    <t>Управление молодёжной политики администрации города Сочи</t>
  </si>
  <si>
    <t>Управление по вопросам семьи и детства администрации города Сочи</t>
  </si>
  <si>
    <t>вес</t>
  </si>
  <si>
    <t>балл</t>
  </si>
  <si>
    <t>Контрольно-счётная палата г. Сочи</t>
  </si>
  <si>
    <t xml:space="preserve">3.2. Качество администрирования ГАДБ доходов по возврату остатков в краевой бюджет    </t>
  </si>
  <si>
    <t>не оценивается</t>
  </si>
  <si>
    <t>значение показателя</t>
  </si>
  <si>
    <t>не оцен.</t>
  </si>
  <si>
    <t>не оц.</t>
  </si>
  <si>
    <t>да</t>
  </si>
  <si>
    <t>нет</t>
  </si>
  <si>
    <t>Департамент строительства администрации города Сочи</t>
  </si>
  <si>
    <t>Департамент городского хозяйства администрации города Сочи</t>
  </si>
  <si>
    <t xml:space="preserve">1.4. Качество планирования расходов: количество справок об изменении СБР и ЛБО в отчетном периоде в случае увеличения БА      </t>
  </si>
  <si>
    <t xml:space="preserve">1.5. Качество планирования расходов: доля суммы изменений в сводную бюджетную роспись бюджета города                        </t>
  </si>
  <si>
    <t xml:space="preserve">3.1.Эффективность использования межбюджетных трансфертов, полученных из краевого бюджета                   </t>
  </si>
  <si>
    <t xml:space="preserve">4.1. Наличие методических рекомендаций (указаний) ГРБС по реализации государственной учетной политики     </t>
  </si>
  <si>
    <t xml:space="preserve">5.6. 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муниципальных учреждений                                 </t>
  </si>
  <si>
    <t>Администрация Адлерского  внутригородского района города Сочи</t>
  </si>
  <si>
    <t xml:space="preserve">1.1. Регулирование и внедрение главным распорядителем средств бюджета города процедур среднесрочного финансового планирования     </t>
  </si>
  <si>
    <t>не оц</t>
  </si>
  <si>
    <t>2.9. Динамика роста ( снижения) кредиторской задолженности</t>
  </si>
  <si>
    <t>2.10. Несоответствие расчетно-платежных документов, представленных в управление по финансам, бюджету и контролю администрации города Сочи, требованиям бюджетного законодательства</t>
  </si>
  <si>
    <t>2.11. Качество управления деятельностью бюджетных и автономных учреждений</t>
  </si>
  <si>
    <t>3.3. Качество правовой базы ГАДБ по администрированию доходов бюджета</t>
  </si>
  <si>
    <t xml:space="preserve">4.2. Представление в составе годовой бюджетной отчетности Сведений о мерах по повышению эффективности расходования бюджетных средств    </t>
  </si>
  <si>
    <t xml:space="preserve">4. 3. Соответствие показателей, приведенных в Сведениях о результатах деятельности, показателям, указанным в обоснованиях бюджетных ассигнований ГРБС       </t>
  </si>
  <si>
    <t xml:space="preserve">      6. Кадровый потенциал финансового (финансово-экономического) подразделения ГРБС                                                                                                                                                                                     </t>
  </si>
  <si>
    <t xml:space="preserve">6.1. Квалификации сотрудников финансового (финансово-экономического) подразделения центрального аппарата ГРБС    </t>
  </si>
  <si>
    <t xml:space="preserve">6.2. Повышение квалификации сотрудников финансового (финансово-экономического) подразделения центрального аппарата ГРБС              </t>
  </si>
  <si>
    <t xml:space="preserve">6.3. Показатель укомплектованности финансового (финансово-экономического) подразделения центрального аппарата ГРБС </t>
  </si>
  <si>
    <t xml:space="preserve">6.4. Показатель ротации сотрудников финансового (финансово-экономического) подразделения центрального аппарата ГРБС в возрасте до 35 лет, именющих стаж работы в подразделении более трех лет                       </t>
  </si>
  <si>
    <t xml:space="preserve">6.5.Показатель количества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         </t>
  </si>
  <si>
    <t xml:space="preserve">         7. Управление активами                                                                                                                                                                                  </t>
  </si>
  <si>
    <t xml:space="preserve">7.1.Оценка и расчет показателя динамики объёма материальных запасов        </t>
  </si>
  <si>
    <t>6. Кадровый потенциал финансового (финансово-экономического) подразделения ГРБС</t>
  </si>
  <si>
    <t>7. Управление активами</t>
  </si>
  <si>
    <t>Рейтинг главных администраторов средств бюджета города Сочи по итогам годового мониторинга качества финансового менеджмента за 2013 год.</t>
  </si>
  <si>
    <t>Итоговая оценка качества финансового менеджмента годового мониторинга за 2013 год по главным администраторам средств бюджета города Сочи.</t>
  </si>
  <si>
    <t>930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</si>
</sst>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000"/>
    <numFmt numFmtId="168" formatCode="0.0"/>
    <numFmt numFmtId="169" formatCode="0.00000"/>
    <numFmt numFmtId="170" formatCode="#,##0.0000"/>
    <numFmt numFmtId="171" formatCode="0.0%"/>
    <numFmt numFmtId="172" formatCode="0.000%"/>
    <numFmt numFmtId="173" formatCode="0.000000"/>
    <numFmt numFmtId="174" formatCode="#,##0.00000"/>
    <numFmt numFmtId="175" formatCode="#,##0.000000"/>
    <numFmt numFmtId="176" formatCode="#,##0.0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;[Red]\-#,##0.000;0.000"/>
    <numFmt numFmtId="183" formatCode="000"/>
    <numFmt numFmtId="184" formatCode="000\.00\.00"/>
    <numFmt numFmtId="185" formatCode="00\.00"/>
    <numFmt numFmtId="186" formatCode="0\.00\.00\.0\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>
      <alignment/>
      <protection/>
    </xf>
    <xf numFmtId="0" fontId="19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64" fontId="8" fillId="0" borderId="1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164" fontId="12" fillId="0" borderId="0" xfId="0" applyNumberFormat="1" applyFont="1" applyAlignment="1">
      <alignment/>
    </xf>
    <xf numFmtId="0" fontId="15" fillId="0" borderId="0" xfId="0" applyFont="1" applyFill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5" fillId="0" borderId="12" xfId="53" applyFont="1" applyFill="1" applyBorder="1" applyAlignment="1">
      <alignment horizontal="center" vertical="center" wrapText="1"/>
      <protection/>
    </xf>
    <xf numFmtId="164" fontId="18" fillId="0" borderId="10" xfId="53" applyNumberFormat="1" applyFont="1" applyFill="1" applyBorder="1" applyAlignment="1">
      <alignment horizontal="center" vertical="center" wrapText="1"/>
      <protection/>
    </xf>
    <xf numFmtId="164" fontId="18" fillId="0" borderId="10" xfId="53" applyNumberFormat="1" applyFont="1" applyBorder="1" applyAlignment="1">
      <alignment horizontal="center" vertical="center" wrapText="1"/>
      <protection/>
    </xf>
    <xf numFmtId="164" fontId="9" fillId="0" borderId="10" xfId="0" applyNumberFormat="1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64" fontId="9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33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164" fontId="18" fillId="33" borderId="10" xfId="53" applyNumberFormat="1" applyFont="1" applyFill="1" applyBorder="1" applyAlignment="1">
      <alignment horizontal="center" vertical="center" wrapText="1"/>
      <protection/>
    </xf>
    <xf numFmtId="49" fontId="16" fillId="33" borderId="10" xfId="0" applyNumberFormat="1" applyFont="1" applyFill="1" applyBorder="1" applyAlignment="1">
      <alignment horizontal="center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0" fontId="5" fillId="0" borderId="13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164" fontId="18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left"/>
    </xf>
    <xf numFmtId="0" fontId="6" fillId="0" borderId="12" xfId="53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164" fontId="20" fillId="0" borderId="10" xfId="0" applyNumberFormat="1" applyFont="1" applyBorder="1" applyAlignment="1">
      <alignment vertical="center"/>
    </xf>
    <xf numFmtId="164" fontId="20" fillId="0" borderId="12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13" fillId="0" borderId="14" xfId="0" applyFont="1" applyBorder="1" applyAlignment="1">
      <alignment/>
    </xf>
    <xf numFmtId="0" fontId="0" fillId="0" borderId="0" xfId="0" applyFont="1" applyBorder="1" applyAlignment="1">
      <alignment/>
    </xf>
    <xf numFmtId="164" fontId="20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49" fontId="23" fillId="0" borderId="10" xfId="0" applyNumberFormat="1" applyFont="1" applyFill="1" applyBorder="1" applyAlignment="1">
      <alignment horizontal="left" vertical="center" wrapText="1"/>
    </xf>
    <xf numFmtId="164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0" fontId="26" fillId="0" borderId="13" xfId="53" applyFont="1" applyBorder="1" applyAlignment="1">
      <alignment horizontal="center" vertical="center" wrapText="1"/>
      <protection/>
    </xf>
    <xf numFmtId="0" fontId="64" fillId="33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164" fontId="12" fillId="33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34" borderId="0" xfId="0" applyFill="1" applyBorder="1" applyAlignment="1">
      <alignment horizontal="left" wrapText="1"/>
    </xf>
    <xf numFmtId="0" fontId="6" fillId="34" borderId="10" xfId="53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164" fontId="9" fillId="34" borderId="10" xfId="0" applyNumberFormat="1" applyFont="1" applyFill="1" applyBorder="1" applyAlignment="1">
      <alignment horizontal="center" vertical="center" wrapText="1"/>
    </xf>
    <xf numFmtId="164" fontId="9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9" fillId="0" borderId="10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left" vertical="center" wrapText="1"/>
    </xf>
    <xf numFmtId="164" fontId="8" fillId="34" borderId="10" xfId="0" applyNumberFormat="1" applyFont="1" applyFill="1" applyBorder="1" applyAlignment="1">
      <alignment vertical="center" wrapText="1"/>
    </xf>
    <xf numFmtId="164" fontId="9" fillId="35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1" fontId="8" fillId="34" borderId="10" xfId="0" applyNumberFormat="1" applyFont="1" applyFill="1" applyBorder="1" applyAlignment="1">
      <alignment vertical="center" wrapText="1"/>
    </xf>
    <xf numFmtId="1" fontId="8" fillId="0" borderId="10" xfId="0" applyNumberFormat="1" applyFont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/>
    </xf>
    <xf numFmtId="164" fontId="9" fillId="34" borderId="10" xfId="0" applyNumberFormat="1" applyFont="1" applyFill="1" applyBorder="1" applyAlignment="1">
      <alignment horizontal="center" vertical="center"/>
    </xf>
    <xf numFmtId="164" fontId="20" fillId="34" borderId="10" xfId="0" applyNumberFormat="1" applyFont="1" applyFill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vertical="center"/>
    </xf>
    <xf numFmtId="164" fontId="8" fillId="0" borderId="16" xfId="0" applyNumberFormat="1" applyFont="1" applyBorder="1" applyAlignment="1">
      <alignment vertical="center"/>
    </xf>
    <xf numFmtId="164" fontId="8" fillId="0" borderId="17" xfId="0" applyNumberFormat="1" applyFont="1" applyBorder="1" applyAlignment="1">
      <alignment vertical="center"/>
    </xf>
    <xf numFmtId="0" fontId="11" fillId="36" borderId="18" xfId="0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 wrapText="1"/>
    </xf>
    <xf numFmtId="0" fontId="11" fillId="36" borderId="20" xfId="0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vertical="center" wrapText="1"/>
    </xf>
    <xf numFmtId="164" fontId="8" fillId="0" borderId="16" xfId="0" applyNumberFormat="1" applyFont="1" applyBorder="1" applyAlignment="1">
      <alignment vertical="center" wrapText="1"/>
    </xf>
    <xf numFmtId="164" fontId="8" fillId="0" borderId="17" xfId="0" applyNumberFormat="1" applyFont="1" applyBorder="1" applyAlignment="1">
      <alignment vertical="center" wrapText="1"/>
    </xf>
    <xf numFmtId="0" fontId="24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 horizontal="left" wrapText="1"/>
    </xf>
    <xf numFmtId="0" fontId="0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/>
    </xf>
    <xf numFmtId="0" fontId="26" fillId="0" borderId="10" xfId="53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19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9.140625" defaultRowHeight="15"/>
  <cols>
    <col min="1" max="1" width="6.57421875" style="2" customWidth="1"/>
    <col min="2" max="2" width="47.421875" style="3" customWidth="1"/>
    <col min="3" max="3" width="24.28125" style="1" customWidth="1"/>
    <col min="4" max="16384" width="9.140625" style="1" customWidth="1"/>
  </cols>
  <sheetData>
    <row r="1" spans="1:3" ht="99.75" customHeight="1">
      <c r="A1" s="124" t="s">
        <v>91</v>
      </c>
      <c r="B1" s="124"/>
      <c r="C1" s="124"/>
    </row>
    <row r="2" spans="1:3" s="12" customFormat="1" ht="21.75" customHeight="1">
      <c r="A2" s="125" t="s">
        <v>3</v>
      </c>
      <c r="B2" s="125" t="s">
        <v>4</v>
      </c>
      <c r="C2" s="125" t="s">
        <v>8</v>
      </c>
    </row>
    <row r="3" spans="1:3" s="12" customFormat="1" ht="8.25" customHeight="1">
      <c r="A3" s="126"/>
      <c r="B3" s="126"/>
      <c r="C3" s="126"/>
    </row>
    <row r="4" spans="1:3" s="12" customFormat="1" ht="15" customHeight="1">
      <c r="A4" s="13"/>
      <c r="B4" s="13"/>
      <c r="C4" s="13"/>
    </row>
    <row r="5" spans="1:4" ht="39" customHeight="1">
      <c r="A5" s="83" t="s">
        <v>39</v>
      </c>
      <c r="B5" s="81" t="s">
        <v>57</v>
      </c>
      <c r="C5" s="82">
        <f>'Итоги мониторинга'!C9</f>
        <v>77.06437319999999</v>
      </c>
      <c r="D5" s="19"/>
    </row>
    <row r="6" spans="1:4" ht="43.5" customHeight="1">
      <c r="A6" s="83" t="s">
        <v>48</v>
      </c>
      <c r="B6" s="81" t="s">
        <v>49</v>
      </c>
      <c r="C6" s="82">
        <f>'Итоги мониторинга'!C15</f>
        <v>75.52305000000001</v>
      </c>
      <c r="D6" s="19"/>
    </row>
    <row r="7" spans="1:4" ht="38.25" customHeight="1">
      <c r="A7" s="83" t="s">
        <v>46</v>
      </c>
      <c r="B7" s="81" t="s">
        <v>47</v>
      </c>
      <c r="C7" s="82">
        <f>'Итоги мониторинга'!C14</f>
        <v>73.88554</v>
      </c>
      <c r="D7" s="19"/>
    </row>
    <row r="8" spans="1:4" ht="36" customHeight="1">
      <c r="A8" s="83" t="s">
        <v>32</v>
      </c>
      <c r="B8" s="81" t="s">
        <v>36</v>
      </c>
      <c r="C8" s="82">
        <f>'Итоги мониторинга'!C6</f>
        <v>73.2462415</v>
      </c>
      <c r="D8" s="19"/>
    </row>
    <row r="9" spans="1:4" ht="37.5" customHeight="1">
      <c r="A9" s="83" t="s">
        <v>44</v>
      </c>
      <c r="B9" s="81" t="s">
        <v>45</v>
      </c>
      <c r="C9" s="82">
        <f>'Итоги мониторинга'!C13</f>
        <v>65.28358</v>
      </c>
      <c r="D9" s="19"/>
    </row>
    <row r="10" spans="1:4" ht="38.25" customHeight="1">
      <c r="A10" s="83" t="s">
        <v>50</v>
      </c>
      <c r="B10" s="81" t="s">
        <v>51</v>
      </c>
      <c r="C10" s="82">
        <f>'Итоги мониторинга'!C16</f>
        <v>64.7812</v>
      </c>
      <c r="D10" s="19"/>
    </row>
    <row r="11" spans="1:4" ht="35.25" customHeight="1">
      <c r="A11" s="83" t="s">
        <v>34</v>
      </c>
      <c r="B11" s="81" t="s">
        <v>72</v>
      </c>
      <c r="C11" s="82">
        <f>'Итоги мониторинга'!C5</f>
        <v>61.41618100000001</v>
      </c>
      <c r="D11" s="19"/>
    </row>
    <row r="12" spans="1:4" ht="36.75" customHeight="1">
      <c r="A12" s="83" t="s">
        <v>32</v>
      </c>
      <c r="B12" s="81" t="s">
        <v>38</v>
      </c>
      <c r="C12" s="82">
        <f>'Итоги мониторинга'!C8</f>
        <v>56.34059988</v>
      </c>
      <c r="D12" s="19"/>
    </row>
    <row r="13" spans="1:4" ht="37.5" customHeight="1">
      <c r="A13" s="83" t="s">
        <v>40</v>
      </c>
      <c r="B13" s="81" t="s">
        <v>65</v>
      </c>
      <c r="C13" s="82">
        <f>'Итоги мониторинга'!C10</f>
        <v>54.299200000000006</v>
      </c>
      <c r="D13" s="19"/>
    </row>
    <row r="14" spans="1:4" ht="37.5" customHeight="1">
      <c r="A14" s="83" t="s">
        <v>32</v>
      </c>
      <c r="B14" s="81" t="s">
        <v>33</v>
      </c>
      <c r="C14" s="82">
        <f>'Итоги мониторинга'!C4</f>
        <v>50.03980000000001</v>
      </c>
      <c r="D14" s="19"/>
    </row>
    <row r="15" spans="1:4" ht="37.5" customHeight="1">
      <c r="A15" s="83" t="s">
        <v>93</v>
      </c>
      <c r="B15" s="81" t="s">
        <v>54</v>
      </c>
      <c r="C15" s="82">
        <f>'Итоги мониторинга'!C18</f>
        <v>46.657718</v>
      </c>
      <c r="D15" s="19"/>
    </row>
    <row r="16" spans="1:4" ht="36" customHeight="1">
      <c r="A16" s="83" t="s">
        <v>52</v>
      </c>
      <c r="B16" s="81" t="s">
        <v>53</v>
      </c>
      <c r="C16" s="82">
        <f>'Итоги мониторинга'!C17</f>
        <v>46.4796391</v>
      </c>
      <c r="D16" s="19"/>
    </row>
    <row r="17" spans="1:4" ht="36.75" customHeight="1">
      <c r="A17" s="83" t="s">
        <v>32</v>
      </c>
      <c r="B17" s="81" t="s">
        <v>37</v>
      </c>
      <c r="C17" s="82">
        <f>'Итоги мониторинга'!C7</f>
        <v>46.2568067</v>
      </c>
      <c r="D17" s="19"/>
    </row>
    <row r="18" spans="1:4" ht="52.5" customHeight="1">
      <c r="A18" s="83" t="s">
        <v>41</v>
      </c>
      <c r="B18" s="81" t="s">
        <v>42</v>
      </c>
      <c r="C18" s="82">
        <f>'Итоги мониторинга'!C11</f>
        <v>45.3649901</v>
      </c>
      <c r="D18" s="19"/>
    </row>
    <row r="19" spans="1:4" ht="48" customHeight="1">
      <c r="A19" s="83" t="s">
        <v>43</v>
      </c>
      <c r="B19" s="81" t="s">
        <v>66</v>
      </c>
      <c r="C19" s="82">
        <f>'Итоги мониторинга'!C12</f>
        <v>21.631079999999997</v>
      </c>
      <c r="D19" s="19"/>
    </row>
  </sheetData>
  <sheetProtection/>
  <autoFilter ref="A4:C19">
    <sortState ref="A5:C19">
      <sortCondition descending="1" sortBy="value" ref="C5:C19"/>
    </sortState>
  </autoFilter>
  <mergeCells count="4">
    <mergeCell ref="A1:C1"/>
    <mergeCell ref="A2:A3"/>
    <mergeCell ref="B2:B3"/>
    <mergeCell ref="C2:C3"/>
  </mergeCells>
  <printOptions/>
  <pageMargins left="0.98" right="0.15748031496062992" top="0.17" bottom="0.15748031496062992" header="0.17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21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A18" sqref="A18"/>
    </sheetView>
  </sheetViews>
  <sheetFormatPr defaultColWidth="9.140625" defaultRowHeight="15"/>
  <cols>
    <col min="1" max="1" width="5.8515625" style="23" customWidth="1"/>
    <col min="2" max="2" width="35.421875" style="24" customWidth="1"/>
    <col min="3" max="3" width="8.7109375" style="51" customWidth="1"/>
    <col min="4" max="4" width="23.140625" style="14" customWidth="1"/>
    <col min="5" max="5" width="21.8515625" style="14" customWidth="1"/>
    <col min="6" max="6" width="25.421875" style="14" customWidth="1"/>
    <col min="7" max="7" width="18.00390625" style="14" customWidth="1"/>
    <col min="8" max="8" width="17.7109375" style="14" customWidth="1"/>
    <col min="9" max="9" width="24.28125" style="14" customWidth="1"/>
    <col min="10" max="10" width="21.421875" style="14" customWidth="1"/>
    <col min="11" max="16384" width="9.140625" style="14" customWidth="1"/>
  </cols>
  <sheetData>
    <row r="1" spans="1:8" ht="23.25" customHeight="1">
      <c r="A1" s="127" t="s">
        <v>92</v>
      </c>
      <c r="B1" s="127"/>
      <c r="C1" s="127"/>
      <c r="D1" s="127"/>
      <c r="E1" s="127"/>
      <c r="F1" s="127"/>
      <c r="G1" s="127"/>
      <c r="H1" s="127"/>
    </row>
    <row r="2" spans="1:10" s="20" customFormat="1" ht="54" customHeight="1">
      <c r="A2" s="45" t="s">
        <v>3</v>
      </c>
      <c r="B2" s="45" t="s">
        <v>4</v>
      </c>
      <c r="C2" s="48" t="s">
        <v>8</v>
      </c>
      <c r="D2" s="28" t="s">
        <v>10</v>
      </c>
      <c r="E2" s="28" t="s">
        <v>7</v>
      </c>
      <c r="F2" s="28" t="s">
        <v>2</v>
      </c>
      <c r="G2" s="28" t="s">
        <v>0</v>
      </c>
      <c r="H2" s="28" t="s">
        <v>1</v>
      </c>
      <c r="I2" s="28" t="s">
        <v>89</v>
      </c>
      <c r="J2" s="28" t="s">
        <v>90</v>
      </c>
    </row>
    <row r="3" spans="1:10" s="20" customFormat="1" ht="15" customHeight="1">
      <c r="A3" s="21"/>
      <c r="B3" s="21"/>
      <c r="C3" s="49"/>
      <c r="D3" s="22"/>
      <c r="E3" s="22"/>
      <c r="F3" s="22"/>
      <c r="G3" s="22"/>
      <c r="H3" s="22"/>
      <c r="I3" s="22"/>
      <c r="J3" s="22"/>
    </row>
    <row r="4" spans="1:13" ht="15.75">
      <c r="A4" s="17" t="s">
        <v>32</v>
      </c>
      <c r="B4" s="18" t="s">
        <v>33</v>
      </c>
      <c r="C4" s="50">
        <f>D4+E4+F4+G4+H4+I4+J4</f>
        <v>50.03980000000001</v>
      </c>
      <c r="D4" s="15">
        <f>0.22*'Раздел 1'!C5</f>
        <v>10.567260000000001</v>
      </c>
      <c r="E4" s="15">
        <f>0.27*'Раздел 2'!C5</f>
        <v>9.67464</v>
      </c>
      <c r="F4" s="15">
        <f>0.1*'Раздел 3'!C5</f>
        <v>6.468000000000001</v>
      </c>
      <c r="G4" s="15">
        <f>0.13*'Раздел 4'!C5</f>
        <v>11.9899</v>
      </c>
      <c r="H4" s="15">
        <f>0.14*'Раздел 5'!C5</f>
        <v>5.6000000000000005</v>
      </c>
      <c r="I4" s="15">
        <f>0.07*'Раздел 6'!C5</f>
        <v>5.74</v>
      </c>
      <c r="J4" s="15">
        <f>0.07*'Раздел 8'!C5</f>
        <v>0</v>
      </c>
      <c r="K4" s="16"/>
      <c r="M4" s="16"/>
    </row>
    <row r="5" spans="1:13" ht="24">
      <c r="A5" s="17" t="s">
        <v>34</v>
      </c>
      <c r="B5" s="18" t="s">
        <v>35</v>
      </c>
      <c r="C5" s="50">
        <f aca="true" t="shared" si="0" ref="C5:C18">D5+E5+F5+G5+H5+I5+J5</f>
        <v>61.41618100000001</v>
      </c>
      <c r="D5" s="15">
        <f>0.22*'Раздел 1'!C6</f>
        <v>12.24806</v>
      </c>
      <c r="E5" s="15">
        <f>0.27*'Раздел 2'!C6</f>
        <v>17.772021000000006</v>
      </c>
      <c r="F5" s="15">
        <f>0.1*'Раздел 3'!C6</f>
        <v>0</v>
      </c>
      <c r="G5" s="15">
        <f>0.13*'Раздел 4'!C6</f>
        <v>12.844</v>
      </c>
      <c r="H5" s="15">
        <f>0.14*'Раздел 5'!C6</f>
        <v>8.000160000000001</v>
      </c>
      <c r="I5" s="15">
        <f>0.07*'Раздел 6'!C6</f>
        <v>3.55194</v>
      </c>
      <c r="J5" s="15">
        <f>0.07*'Раздел 8'!C6</f>
        <v>7.000000000000001</v>
      </c>
      <c r="K5" s="16"/>
      <c r="M5" s="16"/>
    </row>
    <row r="6" spans="1:13" ht="24">
      <c r="A6" s="17" t="s">
        <v>32</v>
      </c>
      <c r="B6" s="18" t="s">
        <v>36</v>
      </c>
      <c r="C6" s="50">
        <f t="shared" si="0"/>
        <v>73.2462415</v>
      </c>
      <c r="D6" s="15">
        <f>0.22*'Раздел 1'!C7</f>
        <v>13.593139999999998</v>
      </c>
      <c r="E6" s="15">
        <f>0.27*'Раздел 2'!C7</f>
        <v>17.0808615</v>
      </c>
      <c r="F6" s="15">
        <f>0.1*'Раздел 3'!C7</f>
        <v>5.385000000000001</v>
      </c>
      <c r="G6" s="15">
        <f>0.13*'Раздел 4'!C7</f>
        <v>12.454</v>
      </c>
      <c r="H6" s="15">
        <f>0.14*'Раздел 5'!C7</f>
        <v>12.600000000000001</v>
      </c>
      <c r="I6" s="15">
        <f>0.07*'Раздел 6'!C7</f>
        <v>5.13324</v>
      </c>
      <c r="J6" s="15">
        <f>0.07*'Раздел 8'!C7</f>
        <v>7.000000000000001</v>
      </c>
      <c r="K6" s="16"/>
      <c r="M6" s="16"/>
    </row>
    <row r="7" spans="1:13" ht="24">
      <c r="A7" s="17" t="s">
        <v>32</v>
      </c>
      <c r="B7" s="18" t="s">
        <v>37</v>
      </c>
      <c r="C7" s="50">
        <f t="shared" si="0"/>
        <v>46.2568067</v>
      </c>
      <c r="D7" s="15">
        <f>0.22*'Раздел 1'!C8</f>
        <v>12.348379999999999</v>
      </c>
      <c r="E7" s="15">
        <f>0.27*'Раздел 2'!C8</f>
        <v>14.584106700000001</v>
      </c>
      <c r="F7" s="15">
        <f>0.1*'Раздел 3'!C8</f>
        <v>3.5</v>
      </c>
      <c r="G7" s="15">
        <f>0.13*'Раздел 4'!C8</f>
        <v>3.5802000000000005</v>
      </c>
      <c r="H7" s="15">
        <f>0.14*'Раздел 5'!C8</f>
        <v>6.00012</v>
      </c>
      <c r="I7" s="15">
        <f>0.07*'Раздел 6'!C8</f>
        <v>6.244000000000001</v>
      </c>
      <c r="J7" s="15">
        <f>0.07*'Раздел 8'!C8</f>
        <v>0</v>
      </c>
      <c r="K7" s="16"/>
      <c r="M7" s="16"/>
    </row>
    <row r="8" spans="1:13" ht="24">
      <c r="A8" s="17" t="s">
        <v>32</v>
      </c>
      <c r="B8" s="18" t="s">
        <v>38</v>
      </c>
      <c r="C8" s="50">
        <f t="shared" si="0"/>
        <v>56.34059988</v>
      </c>
      <c r="D8" s="15">
        <f>0.22*'Раздел 1'!C9</f>
        <v>12.19812</v>
      </c>
      <c r="E8" s="15">
        <f>0.27*'Раздел 2'!C9</f>
        <v>12.1362732</v>
      </c>
      <c r="F8" s="15">
        <f>0.1*'Раздел 3'!C9</f>
        <v>6.5</v>
      </c>
      <c r="G8" s="15">
        <f>0.13*'Раздел 4'!C9</f>
        <v>7.4321</v>
      </c>
      <c r="H8" s="15">
        <f>0.14*'Раздел 5'!C9</f>
        <v>5.3341066800000005</v>
      </c>
      <c r="I8" s="15">
        <f>0.07*'Раздел 6'!C9</f>
        <v>5.74</v>
      </c>
      <c r="J8" s="15">
        <f>0.07*'Раздел 8'!C9</f>
        <v>7.000000000000001</v>
      </c>
      <c r="K8" s="16"/>
      <c r="M8" s="16"/>
    </row>
    <row r="9" spans="1:13" ht="15.75">
      <c r="A9" s="17" t="s">
        <v>39</v>
      </c>
      <c r="B9" s="18" t="s">
        <v>57</v>
      </c>
      <c r="C9" s="50">
        <f>D9+E9+G9+H9+I9+J9</f>
        <v>77.06437319999999</v>
      </c>
      <c r="D9" s="15">
        <f>0.22*'Раздел 1'!C10</f>
        <v>19.074</v>
      </c>
      <c r="E9" s="15">
        <f>0.27*'Раздел 2'!C10</f>
        <v>18.744145200000006</v>
      </c>
      <c r="F9" s="15" t="s">
        <v>59</v>
      </c>
      <c r="G9" s="15">
        <f>0.144*'Раздел 4'!C10</f>
        <v>10.69776</v>
      </c>
      <c r="H9" s="15">
        <f>0.156*'Раздел 5'!C10</f>
        <v>15.6</v>
      </c>
      <c r="I9" s="15">
        <f>0.078*'Раздел 6'!C10</f>
        <v>5.148468</v>
      </c>
      <c r="J9" s="15">
        <f>0.078*'Раздел 8'!C10</f>
        <v>7.8</v>
      </c>
      <c r="K9" s="16"/>
      <c r="M9" s="16"/>
    </row>
    <row r="10" spans="1:13" ht="24">
      <c r="A10" s="17" t="s">
        <v>40</v>
      </c>
      <c r="B10" s="18" t="s">
        <v>65</v>
      </c>
      <c r="C10" s="50">
        <f t="shared" si="0"/>
        <v>54.299200000000006</v>
      </c>
      <c r="D10" s="15">
        <f>0.22*'Раздел 1'!C11</f>
        <v>13.695440000000001</v>
      </c>
      <c r="E10" s="15">
        <f>0.27*'Раздел 2'!C11</f>
        <v>2.2518000000000002</v>
      </c>
      <c r="F10" s="15">
        <f>0.1*'Раздел 3'!C11</f>
        <v>4.914000000000001</v>
      </c>
      <c r="G10" s="15">
        <f>0.13*'Раздел 4'!C11</f>
        <v>11.2138</v>
      </c>
      <c r="H10" s="15">
        <f>0.14*'Раздел 5'!C11</f>
        <v>11.200000000000001</v>
      </c>
      <c r="I10" s="15">
        <f>0.07*'Раздел 6'!C11</f>
        <v>4.02416</v>
      </c>
      <c r="J10" s="15">
        <f>0.07*'Раздел 8'!C11</f>
        <v>7.000000000000001</v>
      </c>
      <c r="K10" s="16"/>
      <c r="M10" s="16"/>
    </row>
    <row r="11" spans="1:13" ht="24">
      <c r="A11" s="17" t="s">
        <v>41</v>
      </c>
      <c r="B11" s="18" t="s">
        <v>42</v>
      </c>
      <c r="C11" s="50">
        <f t="shared" si="0"/>
        <v>45.3649901</v>
      </c>
      <c r="D11" s="15">
        <f>0.22*'Раздел 1'!C12</f>
        <v>4.49834</v>
      </c>
      <c r="E11" s="15">
        <f>0.27*'Раздел 2'!C12</f>
        <v>11.7883701</v>
      </c>
      <c r="F11" s="15">
        <f>0.1*'Раздел 3'!C12</f>
        <v>3.5</v>
      </c>
      <c r="G11" s="15">
        <f>0.13*'Раздел 4'!C12</f>
        <v>9.6187</v>
      </c>
      <c r="H11" s="15">
        <f>0.14*'Раздел 5'!C12</f>
        <v>9.8</v>
      </c>
      <c r="I11" s="15">
        <f>0.07*'Раздел 6'!C12</f>
        <v>6.159580000000001</v>
      </c>
      <c r="J11" s="15">
        <f>0.07*'Раздел 8'!C12</f>
        <v>0</v>
      </c>
      <c r="K11" s="16"/>
      <c r="M11" s="16"/>
    </row>
    <row r="12" spans="1:13" ht="24">
      <c r="A12" s="17" t="s">
        <v>43</v>
      </c>
      <c r="B12" s="18" t="s">
        <v>66</v>
      </c>
      <c r="C12" s="50">
        <f t="shared" si="0"/>
        <v>21.631079999999997</v>
      </c>
      <c r="D12" s="15">
        <f>0.22*'Раздел 1'!C13</f>
        <v>10.76108</v>
      </c>
      <c r="E12" s="15">
        <f>0.27*'Раздел 2'!C13</f>
        <v>1.35</v>
      </c>
      <c r="F12" s="15">
        <f>0.1*'Раздел 3'!C13</f>
        <v>3.5</v>
      </c>
      <c r="G12" s="15">
        <f>0.13*'Раздел 4'!C13</f>
        <v>0</v>
      </c>
      <c r="H12" s="15">
        <f>0.14*'Раздел 5'!C13</f>
        <v>2.8000000000000003</v>
      </c>
      <c r="I12" s="15">
        <f>0.07*'Раздел 6'!C13</f>
        <v>3.22</v>
      </c>
      <c r="J12" s="15">
        <f>0.07*'Раздел 8'!C13</f>
        <v>0</v>
      </c>
      <c r="K12" s="16"/>
      <c r="M12" s="16"/>
    </row>
    <row r="13" spans="1:13" ht="24">
      <c r="A13" s="17" t="s">
        <v>44</v>
      </c>
      <c r="B13" s="18" t="s">
        <v>45</v>
      </c>
      <c r="C13" s="50">
        <f t="shared" si="0"/>
        <v>65.28358</v>
      </c>
      <c r="D13" s="15">
        <f>0.22*'Раздел 1'!C14</f>
        <v>13.351580000000002</v>
      </c>
      <c r="E13" s="15">
        <f>0.27*'Раздел 2'!C14</f>
        <v>14.750100000000002</v>
      </c>
      <c r="F13" s="15">
        <f>0.1*'Раздел 3'!C14</f>
        <v>7</v>
      </c>
      <c r="G13" s="15">
        <f>0.13*'Раздел 4'!C14</f>
        <v>9.181899999999999</v>
      </c>
      <c r="H13" s="15">
        <f>0.14*'Раздел 5'!C14</f>
        <v>14.000000000000002</v>
      </c>
      <c r="I13" s="15">
        <f>0.07*'Раздел 6'!C14</f>
        <v>7.000000000000001</v>
      </c>
      <c r="J13" s="15">
        <f>0.07*'Раздел 8'!C14</f>
        <v>0</v>
      </c>
      <c r="K13" s="16"/>
      <c r="M13" s="16"/>
    </row>
    <row r="14" spans="1:13" ht="24">
      <c r="A14" s="17" t="s">
        <v>46</v>
      </c>
      <c r="B14" s="18" t="s">
        <v>47</v>
      </c>
      <c r="C14" s="50">
        <f t="shared" si="0"/>
        <v>73.88554</v>
      </c>
      <c r="D14" s="15">
        <f>0.22*'Раздел 1'!C15</f>
        <v>15.5859</v>
      </c>
      <c r="E14" s="15">
        <f>0.27*'Раздел 2'!C15</f>
        <v>13.792140000000002</v>
      </c>
      <c r="F14" s="15">
        <f>0.1*'Раздел 3'!C15</f>
        <v>7</v>
      </c>
      <c r="G14" s="15">
        <f>0.13*'Раздел 4'!C15</f>
        <v>11.5375</v>
      </c>
      <c r="H14" s="15">
        <f>0.14*'Раздел 5'!C15</f>
        <v>12.600000000000001</v>
      </c>
      <c r="I14" s="15">
        <f>0.07*'Раздел 6'!C15</f>
        <v>6.370000000000001</v>
      </c>
      <c r="J14" s="15">
        <f>0.07*'Раздел 8'!C15</f>
        <v>7.000000000000001</v>
      </c>
      <c r="K14" s="16"/>
      <c r="M14" s="16"/>
    </row>
    <row r="15" spans="1:13" ht="24">
      <c r="A15" s="17" t="s">
        <v>48</v>
      </c>
      <c r="B15" s="18" t="s">
        <v>49</v>
      </c>
      <c r="C15" s="50">
        <f t="shared" si="0"/>
        <v>75.52305000000001</v>
      </c>
      <c r="D15" s="15">
        <f>0.22*'Раздел 1'!C16</f>
        <v>19.888</v>
      </c>
      <c r="E15" s="15">
        <f>0.27*'Раздел 2'!C16</f>
        <v>17.054550000000003</v>
      </c>
      <c r="F15" s="15">
        <f>0.1*'Раздел 3'!C16</f>
        <v>10</v>
      </c>
      <c r="G15" s="15">
        <f>0.13*'Раздел 4'!C16</f>
        <v>5.4665</v>
      </c>
      <c r="H15" s="15">
        <f>0.14*'Раздел 5'!C16</f>
        <v>14.000000000000002</v>
      </c>
      <c r="I15" s="15">
        <f>0.07*'Раздел 6'!C16</f>
        <v>4.48</v>
      </c>
      <c r="J15" s="15">
        <f>0.07*'Раздел 8'!C16</f>
        <v>4.634</v>
      </c>
      <c r="K15" s="16"/>
      <c r="M15" s="16"/>
    </row>
    <row r="16" spans="1:13" ht="24">
      <c r="A16" s="17" t="s">
        <v>50</v>
      </c>
      <c r="B16" s="18" t="s">
        <v>51</v>
      </c>
      <c r="C16" s="50">
        <f t="shared" si="0"/>
        <v>64.7812</v>
      </c>
      <c r="D16" s="15">
        <f>0.22*'Раздел 1'!C17</f>
        <v>16.134140000000002</v>
      </c>
      <c r="E16" s="15">
        <f>0.27*'Раздел 2'!C17</f>
        <v>16.01208</v>
      </c>
      <c r="F16" s="15">
        <f>0.1*'Раздел 3'!C17</f>
        <v>7</v>
      </c>
      <c r="G16" s="15">
        <f>0.13*'Раздел 4'!C17</f>
        <v>5.751200000000001</v>
      </c>
      <c r="H16" s="15">
        <f>0.14*'Раздел 5'!C17</f>
        <v>14.000000000000002</v>
      </c>
      <c r="I16" s="15">
        <f>0.07*'Раздел 6'!C17</f>
        <v>5.883780000000001</v>
      </c>
      <c r="J16" s="15">
        <f>0.07*'Раздел 8'!C17</f>
        <v>0</v>
      </c>
      <c r="K16" s="16"/>
      <c r="M16" s="16"/>
    </row>
    <row r="17" spans="1:13" ht="24">
      <c r="A17" s="17" t="s">
        <v>52</v>
      </c>
      <c r="B17" s="18" t="s">
        <v>53</v>
      </c>
      <c r="C17" s="50">
        <f t="shared" si="0"/>
        <v>46.4796391</v>
      </c>
      <c r="D17" s="15">
        <f>0.22*'Раздел 1'!C18</f>
        <v>8.69022</v>
      </c>
      <c r="E17" s="15">
        <f>0.27*'Раздел 2'!C18</f>
        <v>12.6115191</v>
      </c>
      <c r="F17" s="15">
        <f>0.1*'Раздел 3'!C18</f>
        <v>5.385000000000001</v>
      </c>
      <c r="G17" s="15">
        <f>0.13*'Раздел 4'!C18</f>
        <v>5.3729</v>
      </c>
      <c r="H17" s="15">
        <f>0.14*'Раздел 5'!C18</f>
        <v>11.200000000000001</v>
      </c>
      <c r="I17" s="15">
        <f>0.07*'Раздел 6'!C18</f>
        <v>3.22</v>
      </c>
      <c r="J17" s="15">
        <f>0.07*'Раздел 8'!C18</f>
        <v>0</v>
      </c>
      <c r="K17" s="16"/>
      <c r="M17" s="16"/>
    </row>
    <row r="18" spans="1:13" ht="24">
      <c r="A18" s="17" t="s">
        <v>93</v>
      </c>
      <c r="B18" s="18" t="s">
        <v>54</v>
      </c>
      <c r="C18" s="50">
        <f t="shared" si="0"/>
        <v>46.657718</v>
      </c>
      <c r="D18" s="15">
        <f>0.22*'Раздел 1'!C19</f>
        <v>7.128</v>
      </c>
      <c r="E18" s="15">
        <f>0.27*'Раздел 2'!C19</f>
        <v>16.156098</v>
      </c>
      <c r="F18" s="15">
        <f>0.1*'Раздел 3'!C19</f>
        <v>6.3035</v>
      </c>
      <c r="G18" s="15">
        <f>0.13*'Раздел 4'!C19</f>
        <v>5.33</v>
      </c>
      <c r="H18" s="15">
        <f>0.14*'Раздел 5'!C19</f>
        <v>6.00012</v>
      </c>
      <c r="I18" s="15">
        <f>0.07*'Раздел 6'!C19</f>
        <v>5.74</v>
      </c>
      <c r="J18" s="15">
        <f>0.07*'Раздел 8'!C19</f>
        <v>0</v>
      </c>
      <c r="K18" s="16"/>
      <c r="M18" s="16"/>
    </row>
    <row r="19" spans="4:11" ht="15.75">
      <c r="D19" s="29"/>
      <c r="E19" s="29"/>
      <c r="F19" s="29"/>
      <c r="G19" s="29"/>
      <c r="H19" s="29"/>
      <c r="I19" s="31"/>
      <c r="J19" s="29"/>
      <c r="K19" s="16"/>
    </row>
    <row r="20" spans="4:11" ht="15.75">
      <c r="D20" s="30"/>
      <c r="E20" s="30"/>
      <c r="F20" s="30"/>
      <c r="G20" s="30"/>
      <c r="H20" s="30"/>
      <c r="I20" s="30"/>
      <c r="J20" s="30"/>
      <c r="K20" s="16"/>
    </row>
    <row r="21" spans="4:11" ht="15.75">
      <c r="D21" s="27"/>
      <c r="E21" s="27"/>
      <c r="F21" s="27"/>
      <c r="G21" s="27"/>
      <c r="H21" s="27"/>
      <c r="I21" s="27"/>
      <c r="J21" s="27"/>
      <c r="K21" s="16"/>
    </row>
  </sheetData>
  <sheetProtection/>
  <autoFilter ref="A3:J18"/>
  <mergeCells count="1">
    <mergeCell ref="A1:H1"/>
  </mergeCells>
  <printOptions/>
  <pageMargins left="0.35433070866141736" right="0.15748031496062992" top="0.31496062992125984" bottom="0.15748031496062992" header="0.31496062992125984" footer="0.15748031496062992"/>
  <pageSetup fitToWidth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42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A19" sqref="A19"/>
    </sheetView>
  </sheetViews>
  <sheetFormatPr defaultColWidth="9.140625" defaultRowHeight="15"/>
  <cols>
    <col min="1" max="1" width="4.57421875" style="0" customWidth="1"/>
    <col min="2" max="2" width="32.140625" style="4" customWidth="1"/>
    <col min="3" max="3" width="12.00390625" style="4" customWidth="1"/>
    <col min="4" max="5" width="9.7109375" style="4" customWidth="1"/>
    <col min="6" max="6" width="9.140625" style="4" customWidth="1"/>
    <col min="7" max="7" width="7.57421875" style="4" customWidth="1"/>
    <col min="8" max="8" width="7.8515625" style="4" customWidth="1"/>
    <col min="9" max="9" width="7.140625" style="4" customWidth="1"/>
    <col min="10" max="10" width="8.140625" style="4" customWidth="1"/>
    <col min="11" max="11" width="7.7109375" style="4" customWidth="1"/>
    <col min="12" max="12" width="6.421875" style="4" customWidth="1"/>
    <col min="13" max="13" width="6.140625" style="4" customWidth="1"/>
    <col min="14" max="14" width="8.00390625" style="4" customWidth="1"/>
    <col min="15" max="15" width="8.00390625" style="0" customWidth="1"/>
    <col min="16" max="16" width="6.8515625" style="0" customWidth="1"/>
    <col min="17" max="17" width="6.421875" style="0" customWidth="1"/>
    <col min="18" max="18" width="7.8515625" style="0" customWidth="1"/>
    <col min="19" max="19" width="7.140625" style="0" customWidth="1"/>
    <col min="20" max="20" width="9.8515625" style="0" customWidth="1"/>
    <col min="22" max="22" width="9.28125" style="0" customWidth="1"/>
  </cols>
  <sheetData>
    <row r="1" spans="1:22" s="7" customFormat="1" ht="24" customHeight="1">
      <c r="A1" s="128" t="s">
        <v>31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52"/>
      <c r="R1" s="52"/>
      <c r="S1" s="10"/>
      <c r="T1" s="10"/>
      <c r="U1" s="10"/>
      <c r="V1" s="10"/>
    </row>
    <row r="2" spans="1:22" s="7" customFormat="1" ht="70.5" customHeight="1">
      <c r="A2" s="133" t="s">
        <v>3</v>
      </c>
      <c r="B2" s="133" t="s">
        <v>6</v>
      </c>
      <c r="C2" s="134" t="s">
        <v>30</v>
      </c>
      <c r="D2" s="130" t="s">
        <v>73</v>
      </c>
      <c r="E2" s="131"/>
      <c r="F2" s="132"/>
      <c r="G2" s="129" t="s">
        <v>12</v>
      </c>
      <c r="H2" s="129"/>
      <c r="I2" s="129"/>
      <c r="J2" s="129"/>
      <c r="K2" s="129" t="s">
        <v>11</v>
      </c>
      <c r="L2" s="129"/>
      <c r="M2" s="129"/>
      <c r="N2" s="129"/>
      <c r="O2" s="130" t="s">
        <v>67</v>
      </c>
      <c r="P2" s="131"/>
      <c r="Q2" s="131"/>
      <c r="R2" s="132"/>
      <c r="S2" s="129" t="s">
        <v>68</v>
      </c>
      <c r="T2" s="129"/>
      <c r="U2" s="129"/>
      <c r="V2" s="129"/>
    </row>
    <row r="3" spans="1:22" s="11" customFormat="1" ht="24.75" customHeight="1">
      <c r="A3" s="133"/>
      <c r="B3" s="133"/>
      <c r="C3" s="135"/>
      <c r="D3" s="9" t="s">
        <v>5</v>
      </c>
      <c r="E3" s="9" t="s">
        <v>55</v>
      </c>
      <c r="F3" s="9" t="s">
        <v>56</v>
      </c>
      <c r="G3" s="8" t="s">
        <v>24</v>
      </c>
      <c r="H3" s="9" t="s">
        <v>5</v>
      </c>
      <c r="I3" s="9" t="s">
        <v>55</v>
      </c>
      <c r="J3" s="9" t="s">
        <v>56</v>
      </c>
      <c r="K3" s="8" t="s">
        <v>24</v>
      </c>
      <c r="L3" s="9" t="s">
        <v>5</v>
      </c>
      <c r="M3" s="9" t="s">
        <v>55</v>
      </c>
      <c r="N3" s="9" t="s">
        <v>56</v>
      </c>
      <c r="O3" s="8" t="s">
        <v>24</v>
      </c>
      <c r="P3" s="9" t="s">
        <v>5</v>
      </c>
      <c r="Q3" s="9" t="s">
        <v>55</v>
      </c>
      <c r="R3" s="9" t="s">
        <v>56</v>
      </c>
      <c r="S3" s="8" t="s">
        <v>24</v>
      </c>
      <c r="T3" s="9" t="s">
        <v>5</v>
      </c>
      <c r="U3" s="9" t="s">
        <v>55</v>
      </c>
      <c r="V3" s="9" t="s">
        <v>56</v>
      </c>
    </row>
    <row r="4" spans="1:22" s="6" customFormat="1" ht="15">
      <c r="A4" s="5"/>
      <c r="B4" s="5"/>
      <c r="C4" s="46"/>
      <c r="D4" s="9"/>
      <c r="E4" s="9"/>
      <c r="F4" s="9"/>
      <c r="G4" s="8"/>
      <c r="H4" s="9"/>
      <c r="I4" s="9"/>
      <c r="J4" s="9"/>
      <c r="K4" s="5"/>
      <c r="L4" s="5"/>
      <c r="M4" s="5"/>
      <c r="N4" s="5"/>
      <c r="O4" s="5"/>
      <c r="P4" s="32"/>
      <c r="Q4" s="32"/>
      <c r="R4" s="32"/>
      <c r="S4" s="32"/>
      <c r="T4" s="32"/>
      <c r="U4" s="32"/>
      <c r="V4" s="32"/>
    </row>
    <row r="5" spans="1:23" ht="23.25" customHeight="1">
      <c r="A5" s="17" t="s">
        <v>32</v>
      </c>
      <c r="B5" s="18" t="s">
        <v>33</v>
      </c>
      <c r="C5" s="47">
        <f>J5+N5+R5+V5+F5</f>
        <v>48.033</v>
      </c>
      <c r="D5" s="42">
        <v>0.641</v>
      </c>
      <c r="E5" s="42">
        <v>21</v>
      </c>
      <c r="F5" s="33">
        <f aca="true" t="shared" si="0" ref="F5:F19">D5*E5</f>
        <v>13.461</v>
      </c>
      <c r="G5" s="42">
        <v>0</v>
      </c>
      <c r="H5" s="42">
        <v>0</v>
      </c>
      <c r="I5" s="42">
        <v>21</v>
      </c>
      <c r="J5" s="33">
        <f aca="true" t="shared" si="1" ref="J5:J19">H5*I5</f>
        <v>0</v>
      </c>
      <c r="K5" s="34">
        <v>70.456</v>
      </c>
      <c r="L5" s="34">
        <v>0.878</v>
      </c>
      <c r="M5" s="34">
        <v>30</v>
      </c>
      <c r="N5" s="34">
        <f aca="true" t="shared" si="2" ref="N5:N18">L5*M5</f>
        <v>26.34</v>
      </c>
      <c r="O5" s="33">
        <v>28</v>
      </c>
      <c r="P5" s="41">
        <v>0</v>
      </c>
      <c r="Q5" s="41">
        <v>14</v>
      </c>
      <c r="R5" s="41">
        <f aca="true" t="shared" si="3" ref="R5:R18">P5*Q5</f>
        <v>0</v>
      </c>
      <c r="S5" s="35">
        <v>7.064</v>
      </c>
      <c r="T5" s="35">
        <v>0.588</v>
      </c>
      <c r="U5" s="35">
        <v>14</v>
      </c>
      <c r="V5" s="35">
        <f aca="true" t="shared" si="4" ref="V5:V18">T5*U5</f>
        <v>8.232</v>
      </c>
      <c r="W5" s="99">
        <f>I5+M5+Q5+U5+E5</f>
        <v>100</v>
      </c>
    </row>
    <row r="6" spans="1:23" ht="27" customHeight="1">
      <c r="A6" s="17" t="s">
        <v>34</v>
      </c>
      <c r="B6" s="18" t="s">
        <v>35</v>
      </c>
      <c r="C6" s="47">
        <f aca="true" t="shared" si="5" ref="C6:C18">J6+N6+R6+V6+F6</f>
        <v>55.673</v>
      </c>
      <c r="D6" s="42">
        <v>0.779</v>
      </c>
      <c r="E6" s="42">
        <v>21</v>
      </c>
      <c r="F6" s="33">
        <f t="shared" si="0"/>
        <v>16.359</v>
      </c>
      <c r="G6" s="42">
        <v>0</v>
      </c>
      <c r="H6" s="42">
        <v>0</v>
      </c>
      <c r="I6" s="42">
        <v>21</v>
      </c>
      <c r="J6" s="33">
        <f t="shared" si="1"/>
        <v>0</v>
      </c>
      <c r="K6" s="34">
        <v>81.049</v>
      </c>
      <c r="L6" s="34">
        <v>0.925</v>
      </c>
      <c r="M6" s="34">
        <v>30</v>
      </c>
      <c r="N6" s="34">
        <f t="shared" si="2"/>
        <v>27.75</v>
      </c>
      <c r="O6" s="33">
        <v>3</v>
      </c>
      <c r="P6" s="41">
        <v>0</v>
      </c>
      <c r="Q6" s="41">
        <v>14</v>
      </c>
      <c r="R6" s="41">
        <f t="shared" si="3"/>
        <v>0</v>
      </c>
      <c r="S6" s="35">
        <v>2.6</v>
      </c>
      <c r="T6" s="35">
        <v>0.826</v>
      </c>
      <c r="U6" s="35">
        <v>14</v>
      </c>
      <c r="V6" s="35">
        <f t="shared" si="4"/>
        <v>11.564</v>
      </c>
      <c r="W6" s="99">
        <f aca="true" t="shared" si="6" ref="W6:W18">I6+M6+Q6+U6+E6</f>
        <v>100</v>
      </c>
    </row>
    <row r="7" spans="1:23" ht="29.25" customHeight="1">
      <c r="A7" s="17" t="s">
        <v>32</v>
      </c>
      <c r="B7" s="18" t="s">
        <v>36</v>
      </c>
      <c r="C7" s="47">
        <f t="shared" si="5"/>
        <v>61.78699999999999</v>
      </c>
      <c r="D7" s="42">
        <v>0.665</v>
      </c>
      <c r="E7" s="42">
        <v>21</v>
      </c>
      <c r="F7" s="33">
        <f t="shared" si="0"/>
        <v>13.965</v>
      </c>
      <c r="G7" s="42">
        <v>50</v>
      </c>
      <c r="H7" s="42">
        <v>0.5</v>
      </c>
      <c r="I7" s="42">
        <v>21</v>
      </c>
      <c r="J7" s="33">
        <f t="shared" si="1"/>
        <v>10.5</v>
      </c>
      <c r="K7" s="34">
        <v>77.313</v>
      </c>
      <c r="L7" s="34">
        <v>0.909</v>
      </c>
      <c r="M7" s="34">
        <v>30</v>
      </c>
      <c r="N7" s="34">
        <f t="shared" si="2"/>
        <v>27.27</v>
      </c>
      <c r="O7" s="33">
        <v>11</v>
      </c>
      <c r="P7" s="41">
        <v>0</v>
      </c>
      <c r="Q7" s="41">
        <v>14</v>
      </c>
      <c r="R7" s="41">
        <f t="shared" si="3"/>
        <v>0</v>
      </c>
      <c r="S7" s="35">
        <v>4.468</v>
      </c>
      <c r="T7" s="35">
        <v>0.718</v>
      </c>
      <c r="U7" s="35">
        <v>14</v>
      </c>
      <c r="V7" s="35">
        <f t="shared" si="4"/>
        <v>10.052</v>
      </c>
      <c r="W7" s="99">
        <f t="shared" si="6"/>
        <v>100</v>
      </c>
    </row>
    <row r="8" spans="1:23" ht="30.75" customHeight="1">
      <c r="A8" s="17" t="s">
        <v>32</v>
      </c>
      <c r="B8" s="18" t="s">
        <v>37</v>
      </c>
      <c r="C8" s="47">
        <f t="shared" si="5"/>
        <v>56.129</v>
      </c>
      <c r="D8" s="42">
        <v>0.785</v>
      </c>
      <c r="E8" s="42">
        <v>21</v>
      </c>
      <c r="F8" s="33">
        <f t="shared" si="0"/>
        <v>16.485</v>
      </c>
      <c r="G8" s="42">
        <v>0</v>
      </c>
      <c r="H8" s="42">
        <v>0</v>
      </c>
      <c r="I8" s="42">
        <v>21</v>
      </c>
      <c r="J8" s="33">
        <f t="shared" si="1"/>
        <v>0</v>
      </c>
      <c r="K8" s="34">
        <v>80.36</v>
      </c>
      <c r="L8" s="34">
        <v>0.922</v>
      </c>
      <c r="M8" s="34">
        <v>30</v>
      </c>
      <c r="N8" s="34">
        <f t="shared" si="2"/>
        <v>27.66</v>
      </c>
      <c r="O8" s="33">
        <v>6</v>
      </c>
      <c r="P8" s="41">
        <v>0</v>
      </c>
      <c r="Q8" s="41">
        <v>14</v>
      </c>
      <c r="R8" s="41">
        <f t="shared" si="3"/>
        <v>0</v>
      </c>
      <c r="S8" s="35">
        <v>2.12</v>
      </c>
      <c r="T8" s="35">
        <v>0.856</v>
      </c>
      <c r="U8" s="35">
        <v>14</v>
      </c>
      <c r="V8" s="35">
        <f t="shared" si="4"/>
        <v>11.984</v>
      </c>
      <c r="W8" s="99">
        <f t="shared" si="6"/>
        <v>100</v>
      </c>
    </row>
    <row r="9" spans="1:23" ht="26.25" customHeight="1">
      <c r="A9" s="17" t="s">
        <v>32</v>
      </c>
      <c r="B9" s="18" t="s">
        <v>38</v>
      </c>
      <c r="C9" s="47">
        <f t="shared" si="5"/>
        <v>55.446</v>
      </c>
      <c r="D9" s="42">
        <v>0.696</v>
      </c>
      <c r="E9" s="42">
        <v>21</v>
      </c>
      <c r="F9" s="33">
        <f t="shared" si="0"/>
        <v>14.616</v>
      </c>
      <c r="G9" s="42">
        <v>0</v>
      </c>
      <c r="H9" s="42">
        <v>0</v>
      </c>
      <c r="I9" s="42">
        <v>21</v>
      </c>
      <c r="J9" s="33">
        <f t="shared" si="1"/>
        <v>0</v>
      </c>
      <c r="K9" s="34">
        <v>86.561</v>
      </c>
      <c r="L9" s="34">
        <v>0.948</v>
      </c>
      <c r="M9" s="34">
        <v>30</v>
      </c>
      <c r="N9" s="34">
        <f t="shared" si="2"/>
        <v>28.439999999999998</v>
      </c>
      <c r="O9" s="33">
        <v>7</v>
      </c>
      <c r="P9" s="41">
        <v>0</v>
      </c>
      <c r="Q9" s="41">
        <v>14</v>
      </c>
      <c r="R9" s="41">
        <f t="shared" si="3"/>
        <v>0</v>
      </c>
      <c r="S9" s="35">
        <v>1.674</v>
      </c>
      <c r="T9" s="35">
        <v>0.885</v>
      </c>
      <c r="U9" s="35">
        <v>14</v>
      </c>
      <c r="V9" s="35">
        <f t="shared" si="4"/>
        <v>12.39</v>
      </c>
      <c r="W9" s="99">
        <f t="shared" si="6"/>
        <v>100</v>
      </c>
    </row>
    <row r="10" spans="1:23" ht="21.75" customHeight="1">
      <c r="A10" s="17" t="s">
        <v>39</v>
      </c>
      <c r="B10" s="18" t="s">
        <v>57</v>
      </c>
      <c r="C10" s="47">
        <f>J10+R10+V10+F10</f>
        <v>86.7</v>
      </c>
      <c r="D10" s="42">
        <v>0.89</v>
      </c>
      <c r="E10" s="42">
        <v>30</v>
      </c>
      <c r="F10" s="33">
        <f t="shared" si="0"/>
        <v>26.7</v>
      </c>
      <c r="G10" s="42">
        <v>100</v>
      </c>
      <c r="H10" s="42">
        <v>1</v>
      </c>
      <c r="I10" s="42">
        <v>30</v>
      </c>
      <c r="J10" s="33">
        <f t="shared" si="1"/>
        <v>30</v>
      </c>
      <c r="K10" s="34" t="s">
        <v>62</v>
      </c>
      <c r="L10" s="34" t="s">
        <v>62</v>
      </c>
      <c r="M10" s="34" t="s">
        <v>62</v>
      </c>
      <c r="N10" s="34" t="s">
        <v>62</v>
      </c>
      <c r="O10" s="33">
        <v>1</v>
      </c>
      <c r="P10" s="41">
        <v>0.5</v>
      </c>
      <c r="Q10" s="41">
        <v>20</v>
      </c>
      <c r="R10" s="41">
        <f t="shared" si="3"/>
        <v>10</v>
      </c>
      <c r="S10" s="35">
        <v>0</v>
      </c>
      <c r="T10" s="35">
        <v>1</v>
      </c>
      <c r="U10" s="35">
        <v>20</v>
      </c>
      <c r="V10" s="35">
        <f t="shared" si="4"/>
        <v>20</v>
      </c>
      <c r="W10" s="99">
        <f>U10+Q10+I10+E10</f>
        <v>100</v>
      </c>
    </row>
    <row r="11" spans="1:23" ht="25.5" customHeight="1">
      <c r="A11" s="17" t="s">
        <v>40</v>
      </c>
      <c r="B11" s="18" t="s">
        <v>65</v>
      </c>
      <c r="C11" s="47">
        <f t="shared" si="5"/>
        <v>62.252</v>
      </c>
      <c r="D11" s="42">
        <v>0.53</v>
      </c>
      <c r="E11" s="42">
        <v>21</v>
      </c>
      <c r="F11" s="33">
        <f t="shared" si="0"/>
        <v>11.13</v>
      </c>
      <c r="G11" s="42">
        <v>75</v>
      </c>
      <c r="H11" s="42">
        <v>0.75</v>
      </c>
      <c r="I11" s="42">
        <v>21</v>
      </c>
      <c r="J11" s="33">
        <f t="shared" si="1"/>
        <v>15.75</v>
      </c>
      <c r="K11" s="34">
        <v>80.3</v>
      </c>
      <c r="L11" s="34">
        <v>0.921</v>
      </c>
      <c r="M11" s="34">
        <v>30</v>
      </c>
      <c r="N11" s="34">
        <f t="shared" si="2"/>
        <v>27.630000000000003</v>
      </c>
      <c r="O11" s="33">
        <v>19</v>
      </c>
      <c r="P11" s="41">
        <v>0</v>
      </c>
      <c r="Q11" s="41">
        <v>14</v>
      </c>
      <c r="R11" s="41">
        <f t="shared" si="3"/>
        <v>0</v>
      </c>
      <c r="S11" s="35">
        <v>7.841</v>
      </c>
      <c r="T11" s="35">
        <v>0.553</v>
      </c>
      <c r="U11" s="35">
        <v>14</v>
      </c>
      <c r="V11" s="35">
        <f t="shared" si="4"/>
        <v>7.742000000000001</v>
      </c>
      <c r="W11" s="99">
        <f t="shared" si="6"/>
        <v>100</v>
      </c>
    </row>
    <row r="12" spans="1:23" ht="22.5" customHeight="1">
      <c r="A12" s="17" t="s">
        <v>41</v>
      </c>
      <c r="B12" s="18" t="s">
        <v>42</v>
      </c>
      <c r="C12" s="47">
        <f t="shared" si="5"/>
        <v>20.447</v>
      </c>
      <c r="D12" s="42">
        <v>0.703</v>
      </c>
      <c r="E12" s="42">
        <v>21</v>
      </c>
      <c r="F12" s="33">
        <f t="shared" si="0"/>
        <v>14.763</v>
      </c>
      <c r="G12" s="42">
        <v>0</v>
      </c>
      <c r="H12" s="42">
        <v>0</v>
      </c>
      <c r="I12" s="42">
        <v>21</v>
      </c>
      <c r="J12" s="33">
        <f t="shared" si="1"/>
        <v>0</v>
      </c>
      <c r="K12" s="34">
        <v>0.972</v>
      </c>
      <c r="L12" s="34">
        <v>0</v>
      </c>
      <c r="M12" s="34">
        <v>30</v>
      </c>
      <c r="N12" s="34">
        <f t="shared" si="2"/>
        <v>0</v>
      </c>
      <c r="O12" s="33">
        <v>4</v>
      </c>
      <c r="P12" s="41">
        <v>0</v>
      </c>
      <c r="Q12" s="41">
        <v>14</v>
      </c>
      <c r="R12" s="41">
        <f t="shared" si="3"/>
        <v>0</v>
      </c>
      <c r="S12" s="35">
        <v>11.677</v>
      </c>
      <c r="T12" s="35">
        <v>0.406</v>
      </c>
      <c r="U12" s="35">
        <v>14</v>
      </c>
      <c r="V12" s="35">
        <f t="shared" si="4"/>
        <v>5.684</v>
      </c>
      <c r="W12" s="99">
        <f t="shared" si="6"/>
        <v>100</v>
      </c>
    </row>
    <row r="13" spans="1:23" ht="33" customHeight="1">
      <c r="A13" s="17" t="s">
        <v>43</v>
      </c>
      <c r="B13" s="18" t="s">
        <v>66</v>
      </c>
      <c r="C13" s="47">
        <f t="shared" si="5"/>
        <v>48.914</v>
      </c>
      <c r="D13" s="42">
        <v>0</v>
      </c>
      <c r="E13" s="42">
        <v>21</v>
      </c>
      <c r="F13" s="33">
        <f t="shared" si="0"/>
        <v>0</v>
      </c>
      <c r="G13" s="42">
        <v>50</v>
      </c>
      <c r="H13" s="42">
        <v>0.5</v>
      </c>
      <c r="I13" s="42">
        <v>21</v>
      </c>
      <c r="J13" s="33">
        <f t="shared" si="1"/>
        <v>10.5</v>
      </c>
      <c r="K13" s="34">
        <v>71.113</v>
      </c>
      <c r="L13" s="34">
        <v>0.881</v>
      </c>
      <c r="M13" s="34">
        <v>30</v>
      </c>
      <c r="N13" s="34">
        <f t="shared" si="2"/>
        <v>26.43</v>
      </c>
      <c r="O13" s="33">
        <v>7</v>
      </c>
      <c r="P13" s="41">
        <v>0</v>
      </c>
      <c r="Q13" s="41">
        <v>14</v>
      </c>
      <c r="R13" s="41">
        <f t="shared" si="3"/>
        <v>0</v>
      </c>
      <c r="S13" s="35">
        <v>2.128</v>
      </c>
      <c r="T13" s="35">
        <v>0.856</v>
      </c>
      <c r="U13" s="35">
        <v>14</v>
      </c>
      <c r="V13" s="35">
        <f t="shared" si="4"/>
        <v>11.984</v>
      </c>
      <c r="W13" s="99">
        <f t="shared" si="6"/>
        <v>100</v>
      </c>
    </row>
    <row r="14" spans="1:23" ht="26.25" customHeight="1">
      <c r="A14" s="17" t="s">
        <v>44</v>
      </c>
      <c r="B14" s="18" t="s">
        <v>45</v>
      </c>
      <c r="C14" s="47">
        <f t="shared" si="5"/>
        <v>60.68900000000001</v>
      </c>
      <c r="D14" s="42">
        <v>0.785</v>
      </c>
      <c r="E14" s="42">
        <v>21</v>
      </c>
      <c r="F14" s="33">
        <f t="shared" si="0"/>
        <v>16.485</v>
      </c>
      <c r="G14" s="42">
        <v>0</v>
      </c>
      <c r="H14" s="42">
        <v>0</v>
      </c>
      <c r="I14" s="42">
        <v>21</v>
      </c>
      <c r="J14" s="33">
        <f t="shared" si="1"/>
        <v>0</v>
      </c>
      <c r="K14" s="34">
        <v>83.305</v>
      </c>
      <c r="L14" s="34">
        <v>0.934</v>
      </c>
      <c r="M14" s="34">
        <v>30</v>
      </c>
      <c r="N14" s="34">
        <f t="shared" si="2"/>
        <v>28.020000000000003</v>
      </c>
      <c r="O14" s="33">
        <v>14</v>
      </c>
      <c r="P14" s="41">
        <v>0.222</v>
      </c>
      <c r="Q14" s="41">
        <v>14</v>
      </c>
      <c r="R14" s="41">
        <f t="shared" si="3"/>
        <v>3.108</v>
      </c>
      <c r="S14" s="35">
        <v>0.938</v>
      </c>
      <c r="T14" s="35">
        <v>0.934</v>
      </c>
      <c r="U14" s="35">
        <v>14</v>
      </c>
      <c r="V14" s="35">
        <f t="shared" si="4"/>
        <v>13.076</v>
      </c>
      <c r="W14" s="99">
        <f t="shared" si="6"/>
        <v>100</v>
      </c>
    </row>
    <row r="15" spans="1:23" ht="30" customHeight="1">
      <c r="A15" s="17" t="s">
        <v>46</v>
      </c>
      <c r="B15" s="18" t="s">
        <v>47</v>
      </c>
      <c r="C15" s="47">
        <f t="shared" si="5"/>
        <v>70.845</v>
      </c>
      <c r="D15" s="42">
        <v>0.793</v>
      </c>
      <c r="E15" s="42">
        <v>21</v>
      </c>
      <c r="F15" s="33">
        <f t="shared" si="0"/>
        <v>16.653000000000002</v>
      </c>
      <c r="G15" s="42">
        <v>50</v>
      </c>
      <c r="H15" s="42">
        <v>0.5</v>
      </c>
      <c r="I15" s="42">
        <v>21</v>
      </c>
      <c r="J15" s="33">
        <f t="shared" si="1"/>
        <v>10.5</v>
      </c>
      <c r="K15" s="34">
        <v>99.885</v>
      </c>
      <c r="L15" s="34">
        <v>1</v>
      </c>
      <c r="M15" s="34">
        <v>30</v>
      </c>
      <c r="N15" s="34">
        <f t="shared" si="2"/>
        <v>30</v>
      </c>
      <c r="O15" s="33">
        <v>23</v>
      </c>
      <c r="P15" s="41">
        <v>0</v>
      </c>
      <c r="Q15" s="41">
        <v>14</v>
      </c>
      <c r="R15" s="41">
        <f t="shared" si="3"/>
        <v>0</v>
      </c>
      <c r="S15" s="35">
        <v>0.3</v>
      </c>
      <c r="T15" s="35">
        <v>0.978</v>
      </c>
      <c r="U15" s="35">
        <v>14</v>
      </c>
      <c r="V15" s="35">
        <f t="shared" si="4"/>
        <v>13.692</v>
      </c>
      <c r="W15" s="99">
        <f t="shared" si="6"/>
        <v>100</v>
      </c>
    </row>
    <row r="16" spans="1:23" ht="25.5" customHeight="1">
      <c r="A16" s="17" t="s">
        <v>48</v>
      </c>
      <c r="B16" s="18" t="s">
        <v>49</v>
      </c>
      <c r="C16" s="47">
        <f>J16+R16+V16+F16</f>
        <v>90.4</v>
      </c>
      <c r="D16" s="42">
        <v>0.68</v>
      </c>
      <c r="E16" s="42">
        <v>30</v>
      </c>
      <c r="F16" s="33">
        <f t="shared" si="0"/>
        <v>20.400000000000002</v>
      </c>
      <c r="G16" s="42">
        <v>100</v>
      </c>
      <c r="H16" s="42">
        <v>1</v>
      </c>
      <c r="I16" s="42">
        <v>30</v>
      </c>
      <c r="J16" s="33">
        <f t="shared" si="1"/>
        <v>30</v>
      </c>
      <c r="K16" s="34" t="s">
        <v>62</v>
      </c>
      <c r="L16" s="34" t="s">
        <v>62</v>
      </c>
      <c r="M16" s="34" t="s">
        <v>62</v>
      </c>
      <c r="N16" s="34" t="s">
        <v>62</v>
      </c>
      <c r="O16" s="33">
        <v>0</v>
      </c>
      <c r="P16" s="41">
        <v>1</v>
      </c>
      <c r="Q16" s="41">
        <v>20</v>
      </c>
      <c r="R16" s="41">
        <f t="shared" si="3"/>
        <v>20</v>
      </c>
      <c r="S16" s="35">
        <v>0</v>
      </c>
      <c r="T16" s="35">
        <v>1</v>
      </c>
      <c r="U16" s="35">
        <v>20</v>
      </c>
      <c r="V16" s="35">
        <f t="shared" si="4"/>
        <v>20</v>
      </c>
      <c r="W16" s="99">
        <f>I16+Q16+U16+E16</f>
        <v>100</v>
      </c>
    </row>
    <row r="17" spans="1:23" ht="32.25" customHeight="1">
      <c r="A17" s="17" t="s">
        <v>50</v>
      </c>
      <c r="B17" s="18" t="s">
        <v>51</v>
      </c>
      <c r="C17" s="47">
        <f t="shared" si="5"/>
        <v>73.337</v>
      </c>
      <c r="D17" s="42">
        <v>0.685</v>
      </c>
      <c r="E17" s="42">
        <v>21</v>
      </c>
      <c r="F17" s="33">
        <f t="shared" si="0"/>
        <v>14.385000000000002</v>
      </c>
      <c r="G17" s="42">
        <v>50</v>
      </c>
      <c r="H17" s="42">
        <v>0.5</v>
      </c>
      <c r="I17" s="42">
        <v>21</v>
      </c>
      <c r="J17" s="33">
        <f t="shared" si="1"/>
        <v>10.5</v>
      </c>
      <c r="K17" s="34">
        <v>95.91</v>
      </c>
      <c r="L17" s="34">
        <v>1</v>
      </c>
      <c r="M17" s="34">
        <v>30</v>
      </c>
      <c r="N17" s="34">
        <f t="shared" si="2"/>
        <v>30</v>
      </c>
      <c r="O17" s="33">
        <v>4</v>
      </c>
      <c r="P17" s="41">
        <v>0.333</v>
      </c>
      <c r="Q17" s="41">
        <v>14</v>
      </c>
      <c r="R17" s="41">
        <f t="shared" si="3"/>
        <v>4.662</v>
      </c>
      <c r="S17" s="35">
        <v>0.215</v>
      </c>
      <c r="T17" s="35">
        <v>0.985</v>
      </c>
      <c r="U17" s="35">
        <v>14</v>
      </c>
      <c r="V17" s="35">
        <f t="shared" si="4"/>
        <v>13.79</v>
      </c>
      <c r="W17" s="99">
        <f t="shared" si="6"/>
        <v>100</v>
      </c>
    </row>
    <row r="18" spans="1:23" ht="36.75" customHeight="1">
      <c r="A18" s="17" t="s">
        <v>52</v>
      </c>
      <c r="B18" s="18" t="s">
        <v>53</v>
      </c>
      <c r="C18" s="47">
        <f t="shared" si="5"/>
        <v>39.501</v>
      </c>
      <c r="D18" s="42">
        <v>0.741</v>
      </c>
      <c r="E18" s="42">
        <v>21</v>
      </c>
      <c r="F18" s="33">
        <f t="shared" si="0"/>
        <v>15.561</v>
      </c>
      <c r="G18" s="42">
        <v>50</v>
      </c>
      <c r="H18" s="42">
        <v>0.5</v>
      </c>
      <c r="I18" s="42">
        <v>21</v>
      </c>
      <c r="J18" s="33">
        <f t="shared" si="1"/>
        <v>10.5</v>
      </c>
      <c r="K18" s="34">
        <v>58.395</v>
      </c>
      <c r="L18" s="34">
        <v>0</v>
      </c>
      <c r="M18" s="34">
        <v>30</v>
      </c>
      <c r="N18" s="34">
        <f t="shared" si="2"/>
        <v>0</v>
      </c>
      <c r="O18" s="33">
        <v>3</v>
      </c>
      <c r="P18" s="41">
        <v>0</v>
      </c>
      <c r="Q18" s="41">
        <v>14</v>
      </c>
      <c r="R18" s="41">
        <f t="shared" si="3"/>
        <v>0</v>
      </c>
      <c r="S18" s="35">
        <v>0.561</v>
      </c>
      <c r="T18" s="35">
        <v>0.96</v>
      </c>
      <c r="U18" s="35">
        <v>14</v>
      </c>
      <c r="V18" s="35">
        <f t="shared" si="4"/>
        <v>13.44</v>
      </c>
      <c r="W18" s="99">
        <f t="shared" si="6"/>
        <v>100</v>
      </c>
    </row>
    <row r="19" spans="1:23" ht="27.75" customHeight="1">
      <c r="A19" s="17" t="s">
        <v>93</v>
      </c>
      <c r="B19" s="18" t="s">
        <v>54</v>
      </c>
      <c r="C19" s="47">
        <f>F19+J19</f>
        <v>32.4</v>
      </c>
      <c r="D19" s="42">
        <v>0.648</v>
      </c>
      <c r="E19" s="42">
        <v>50</v>
      </c>
      <c r="F19" s="33">
        <f t="shared" si="0"/>
        <v>32.4</v>
      </c>
      <c r="G19" s="42">
        <v>0</v>
      </c>
      <c r="H19" s="42">
        <v>0</v>
      </c>
      <c r="I19" s="42">
        <v>50</v>
      </c>
      <c r="J19" s="33">
        <f t="shared" si="1"/>
        <v>0</v>
      </c>
      <c r="K19" s="34" t="s">
        <v>62</v>
      </c>
      <c r="L19" s="34" t="s">
        <v>62</v>
      </c>
      <c r="M19" s="34" t="s">
        <v>62</v>
      </c>
      <c r="N19" s="34" t="s">
        <v>62</v>
      </c>
      <c r="O19" s="34" t="s">
        <v>62</v>
      </c>
      <c r="P19" s="34" t="s">
        <v>62</v>
      </c>
      <c r="Q19" s="34" t="s">
        <v>62</v>
      </c>
      <c r="R19" s="34" t="s">
        <v>62</v>
      </c>
      <c r="S19" s="34" t="s">
        <v>62</v>
      </c>
      <c r="T19" s="34" t="s">
        <v>62</v>
      </c>
      <c r="U19" s="34" t="s">
        <v>62</v>
      </c>
      <c r="V19" s="34" t="s">
        <v>62</v>
      </c>
      <c r="W19" s="99"/>
    </row>
    <row r="20" spans="1:22" s="66" customFormat="1" ht="25.5" customHeight="1">
      <c r="A20" s="64"/>
      <c r="B20" s="65"/>
      <c r="C20" s="57"/>
      <c r="D20" s="57"/>
      <c r="E20" s="57"/>
      <c r="F20" s="57"/>
      <c r="G20" s="57"/>
      <c r="H20" s="57"/>
      <c r="I20" s="57"/>
      <c r="J20" s="57"/>
      <c r="K20" s="58"/>
      <c r="L20" s="58"/>
      <c r="M20" s="58"/>
      <c r="N20" s="58"/>
      <c r="O20" s="58"/>
      <c r="P20" s="57"/>
      <c r="Q20" s="57"/>
      <c r="R20" s="57"/>
      <c r="S20" s="57"/>
      <c r="T20" s="57"/>
      <c r="U20" s="57"/>
      <c r="V20" s="57"/>
    </row>
    <row r="21" spans="1:22" s="66" customFormat="1" ht="21.75" customHeight="1">
      <c r="A21" s="64"/>
      <c r="B21" s="65"/>
      <c r="C21" s="57"/>
      <c r="D21" s="57"/>
      <c r="E21" s="57"/>
      <c r="F21" s="57"/>
      <c r="G21" s="57"/>
      <c r="H21" s="57"/>
      <c r="I21" s="57"/>
      <c r="J21" s="57"/>
      <c r="K21" s="58"/>
      <c r="L21" s="58"/>
      <c r="M21" s="58"/>
      <c r="N21" s="58"/>
      <c r="O21" s="58"/>
      <c r="P21" s="57"/>
      <c r="Q21" s="57"/>
      <c r="R21" s="57"/>
      <c r="S21" s="57"/>
      <c r="T21" s="57"/>
      <c r="U21" s="57"/>
      <c r="V21" s="57"/>
    </row>
    <row r="22" spans="1:22" s="66" customFormat="1" ht="21" customHeight="1">
      <c r="A22" s="64"/>
      <c r="B22" s="65"/>
      <c r="C22" s="57"/>
      <c r="D22" s="57"/>
      <c r="E22" s="57"/>
      <c r="F22" s="57"/>
      <c r="G22" s="57"/>
      <c r="H22" s="57"/>
      <c r="I22" s="57"/>
      <c r="J22" s="57"/>
      <c r="K22" s="58"/>
      <c r="L22" s="58"/>
      <c r="M22" s="58"/>
      <c r="N22" s="58"/>
      <c r="O22" s="58"/>
      <c r="P22" s="57"/>
      <c r="Q22" s="57"/>
      <c r="R22" s="57"/>
      <c r="S22" s="57"/>
      <c r="T22" s="57"/>
      <c r="U22" s="57"/>
      <c r="V22" s="57"/>
    </row>
    <row r="23" spans="1:22" s="66" customFormat="1" ht="24" customHeight="1">
      <c r="A23" s="64"/>
      <c r="B23" s="65"/>
      <c r="C23" s="57"/>
      <c r="D23" s="57"/>
      <c r="E23" s="57"/>
      <c r="F23" s="57"/>
      <c r="G23" s="57"/>
      <c r="H23" s="57"/>
      <c r="I23" s="57"/>
      <c r="J23" s="57"/>
      <c r="K23" s="58"/>
      <c r="L23" s="58"/>
      <c r="M23" s="58"/>
      <c r="N23" s="58"/>
      <c r="O23" s="58"/>
      <c r="P23" s="57"/>
      <c r="Q23" s="57"/>
      <c r="R23" s="57"/>
      <c r="S23" s="57"/>
      <c r="T23" s="57"/>
      <c r="U23" s="57"/>
      <c r="V23" s="57"/>
    </row>
    <row r="24" spans="1:22" s="66" customFormat="1" ht="20.25" customHeight="1">
      <c r="A24" s="64"/>
      <c r="B24" s="65"/>
      <c r="C24" s="57"/>
      <c r="D24" s="57"/>
      <c r="E24" s="57"/>
      <c r="F24" s="57"/>
      <c r="G24" s="57"/>
      <c r="H24" s="57"/>
      <c r="I24" s="57"/>
      <c r="J24" s="57"/>
      <c r="K24" s="58"/>
      <c r="L24" s="58"/>
      <c r="M24" s="58"/>
      <c r="N24" s="58"/>
      <c r="O24" s="58"/>
      <c r="P24" s="57"/>
      <c r="Q24" s="57"/>
      <c r="R24" s="57"/>
      <c r="S24" s="57"/>
      <c r="T24" s="57"/>
      <c r="U24" s="57"/>
      <c r="V24" s="57"/>
    </row>
    <row r="25" spans="1:22" s="66" customFormat="1" ht="15.75" customHeight="1">
      <c r="A25" s="64"/>
      <c r="B25" s="65"/>
      <c r="C25" s="57"/>
      <c r="D25" s="57"/>
      <c r="E25" s="57"/>
      <c r="F25" s="57"/>
      <c r="G25" s="57"/>
      <c r="H25" s="57"/>
      <c r="I25" s="57"/>
      <c r="J25" s="57"/>
      <c r="K25" s="58"/>
      <c r="L25" s="58"/>
      <c r="M25" s="58"/>
      <c r="N25" s="58"/>
      <c r="O25" s="58"/>
      <c r="P25" s="57"/>
      <c r="Q25" s="57"/>
      <c r="R25" s="57"/>
      <c r="S25" s="57"/>
      <c r="T25" s="57"/>
      <c r="U25" s="57"/>
      <c r="V25" s="57"/>
    </row>
    <row r="26" spans="1:22" s="66" customFormat="1" ht="22.5" customHeight="1">
      <c r="A26" s="64"/>
      <c r="B26" s="65"/>
      <c r="C26" s="57"/>
      <c r="D26" s="57"/>
      <c r="E26" s="57"/>
      <c r="F26" s="57"/>
      <c r="G26" s="57"/>
      <c r="H26" s="57"/>
      <c r="I26" s="57"/>
      <c r="J26" s="57"/>
      <c r="K26" s="58"/>
      <c r="L26" s="58"/>
      <c r="M26" s="58"/>
      <c r="N26" s="58"/>
      <c r="O26" s="58"/>
      <c r="P26" s="57"/>
      <c r="Q26" s="57"/>
      <c r="R26" s="57"/>
      <c r="S26" s="57"/>
      <c r="T26" s="57"/>
      <c r="U26" s="57"/>
      <c r="V26" s="57"/>
    </row>
    <row r="27" spans="1:22" s="66" customFormat="1" ht="32.25" customHeight="1">
      <c r="A27" s="64"/>
      <c r="B27" s="65"/>
      <c r="C27" s="57"/>
      <c r="D27" s="57"/>
      <c r="E27" s="57"/>
      <c r="F27" s="57"/>
      <c r="G27" s="57"/>
      <c r="H27" s="57"/>
      <c r="I27" s="57"/>
      <c r="J27" s="57"/>
      <c r="K27" s="58"/>
      <c r="L27" s="58"/>
      <c r="M27" s="58"/>
      <c r="N27" s="58"/>
      <c r="O27" s="58"/>
      <c r="P27" s="57"/>
      <c r="Q27" s="57"/>
      <c r="R27" s="57"/>
      <c r="S27" s="57"/>
      <c r="T27" s="57"/>
      <c r="U27" s="57"/>
      <c r="V27" s="57"/>
    </row>
    <row r="28" spans="1:22" s="66" customFormat="1" ht="21.75" customHeight="1">
      <c r="A28" s="64"/>
      <c r="B28" s="65"/>
      <c r="C28" s="57"/>
      <c r="D28" s="57"/>
      <c r="E28" s="57"/>
      <c r="F28" s="57"/>
      <c r="G28" s="57"/>
      <c r="H28" s="57"/>
      <c r="I28" s="57"/>
      <c r="J28" s="57"/>
      <c r="K28" s="58"/>
      <c r="L28" s="58"/>
      <c r="M28" s="58"/>
      <c r="N28" s="58"/>
      <c r="O28" s="58"/>
      <c r="P28" s="57"/>
      <c r="Q28" s="57"/>
      <c r="R28" s="57"/>
      <c r="S28" s="57"/>
      <c r="T28" s="57"/>
      <c r="U28" s="57"/>
      <c r="V28" s="57"/>
    </row>
    <row r="29" spans="1:22" s="66" customFormat="1" ht="15.75" customHeight="1">
      <c r="A29" s="64"/>
      <c r="B29" s="65"/>
      <c r="C29" s="57"/>
      <c r="D29" s="57"/>
      <c r="E29" s="57"/>
      <c r="F29" s="57"/>
      <c r="G29" s="57"/>
      <c r="H29" s="57"/>
      <c r="I29" s="57"/>
      <c r="J29" s="57"/>
      <c r="K29" s="58"/>
      <c r="L29" s="58"/>
      <c r="M29" s="58"/>
      <c r="N29" s="58"/>
      <c r="O29" s="58"/>
      <c r="P29" s="57"/>
      <c r="Q29" s="57"/>
      <c r="R29" s="57"/>
      <c r="S29" s="57"/>
      <c r="T29" s="57"/>
      <c r="U29" s="57"/>
      <c r="V29" s="57"/>
    </row>
    <row r="30" spans="1:22" s="66" customFormat="1" ht="17.25" customHeight="1">
      <c r="A30" s="64"/>
      <c r="B30" s="65"/>
      <c r="C30" s="57"/>
      <c r="D30" s="57"/>
      <c r="E30" s="57"/>
      <c r="F30" s="57"/>
      <c r="G30" s="57"/>
      <c r="H30" s="57"/>
      <c r="I30" s="57"/>
      <c r="J30" s="57"/>
      <c r="K30" s="58"/>
      <c r="L30" s="58"/>
      <c r="M30" s="58"/>
      <c r="N30" s="58"/>
      <c r="O30" s="58"/>
      <c r="P30" s="57"/>
      <c r="Q30" s="57"/>
      <c r="R30" s="57"/>
      <c r="S30" s="57"/>
      <c r="T30" s="57"/>
      <c r="U30" s="57"/>
      <c r="V30" s="57"/>
    </row>
    <row r="31" spans="1:22" s="66" customFormat="1" ht="22.5" customHeight="1">
      <c r="A31" s="64"/>
      <c r="B31" s="65"/>
      <c r="C31" s="57"/>
      <c r="D31" s="57"/>
      <c r="E31" s="57"/>
      <c r="F31" s="57"/>
      <c r="G31" s="57"/>
      <c r="H31" s="57"/>
      <c r="I31" s="57"/>
      <c r="J31" s="57"/>
      <c r="K31" s="58"/>
      <c r="L31" s="58"/>
      <c r="M31" s="58"/>
      <c r="N31" s="58"/>
      <c r="O31" s="58"/>
      <c r="P31" s="57"/>
      <c r="Q31" s="57"/>
      <c r="R31" s="57"/>
      <c r="S31" s="57"/>
      <c r="T31" s="57"/>
      <c r="U31" s="57"/>
      <c r="V31" s="57"/>
    </row>
    <row r="32" spans="1:22" s="66" customFormat="1" ht="22.5" customHeight="1">
      <c r="A32" s="64"/>
      <c r="B32" s="65"/>
      <c r="C32" s="57"/>
      <c r="D32" s="57"/>
      <c r="E32" s="57"/>
      <c r="F32" s="57"/>
      <c r="G32" s="57"/>
      <c r="H32" s="57"/>
      <c r="I32" s="57"/>
      <c r="J32" s="57"/>
      <c r="K32" s="58"/>
      <c r="L32" s="58"/>
      <c r="M32" s="58"/>
      <c r="N32" s="58"/>
      <c r="O32" s="58"/>
      <c r="P32" s="57"/>
      <c r="Q32" s="57"/>
      <c r="R32" s="57"/>
      <c r="S32" s="57"/>
      <c r="T32" s="57"/>
      <c r="U32" s="57"/>
      <c r="V32" s="57"/>
    </row>
    <row r="33" spans="1:22" s="66" customFormat="1" ht="21.75" customHeight="1">
      <c r="A33" s="64"/>
      <c r="B33" s="65"/>
      <c r="C33" s="57"/>
      <c r="D33" s="57"/>
      <c r="E33" s="57"/>
      <c r="F33" s="57"/>
      <c r="G33" s="57"/>
      <c r="H33" s="57"/>
      <c r="I33" s="57"/>
      <c r="J33" s="57"/>
      <c r="K33" s="58"/>
      <c r="L33" s="58"/>
      <c r="M33" s="58"/>
      <c r="N33" s="58"/>
      <c r="O33" s="58"/>
      <c r="P33" s="57"/>
      <c r="Q33" s="57"/>
      <c r="R33" s="57"/>
      <c r="S33" s="57"/>
      <c r="T33" s="57"/>
      <c r="U33" s="57"/>
      <c r="V33" s="57"/>
    </row>
    <row r="34" spans="1:22" s="66" customFormat="1" ht="21" customHeight="1">
      <c r="A34" s="64"/>
      <c r="B34" s="65"/>
      <c r="C34" s="57"/>
      <c r="D34" s="57"/>
      <c r="E34" s="57"/>
      <c r="F34" s="57"/>
      <c r="G34" s="57"/>
      <c r="H34" s="57"/>
      <c r="I34" s="57"/>
      <c r="J34" s="57"/>
      <c r="K34" s="58"/>
      <c r="L34" s="58"/>
      <c r="M34" s="58"/>
      <c r="N34" s="58"/>
      <c r="O34" s="58"/>
      <c r="P34" s="57"/>
      <c r="Q34" s="57"/>
      <c r="R34" s="57"/>
      <c r="S34" s="57"/>
      <c r="T34" s="57"/>
      <c r="U34" s="57"/>
      <c r="V34" s="57"/>
    </row>
    <row r="35" spans="1:22" s="66" customFormat="1" ht="20.25" customHeight="1">
      <c r="A35" s="64"/>
      <c r="B35" s="65"/>
      <c r="C35" s="57"/>
      <c r="D35" s="57"/>
      <c r="E35" s="57"/>
      <c r="F35" s="57"/>
      <c r="G35" s="57"/>
      <c r="H35" s="57"/>
      <c r="I35" s="57"/>
      <c r="J35" s="57"/>
      <c r="K35" s="58"/>
      <c r="L35" s="58"/>
      <c r="M35" s="58"/>
      <c r="N35" s="58"/>
      <c r="O35" s="58"/>
      <c r="P35" s="57"/>
      <c r="Q35" s="57"/>
      <c r="R35" s="57"/>
      <c r="S35" s="57"/>
      <c r="T35" s="57"/>
      <c r="U35" s="57"/>
      <c r="V35" s="57"/>
    </row>
    <row r="36" spans="1:22" s="66" customFormat="1" ht="22.5" customHeight="1">
      <c r="A36" s="64"/>
      <c r="B36" s="65"/>
      <c r="C36" s="57"/>
      <c r="D36" s="57"/>
      <c r="E36" s="57"/>
      <c r="F36" s="57"/>
      <c r="G36" s="57"/>
      <c r="H36" s="57"/>
      <c r="I36" s="57"/>
      <c r="J36" s="57"/>
      <c r="K36" s="58"/>
      <c r="L36" s="58"/>
      <c r="M36" s="58"/>
      <c r="N36" s="58"/>
      <c r="O36" s="58"/>
      <c r="P36" s="57"/>
      <c r="Q36" s="57"/>
      <c r="R36" s="57"/>
      <c r="S36" s="57"/>
      <c r="T36" s="57"/>
      <c r="U36" s="57"/>
      <c r="V36" s="57"/>
    </row>
    <row r="37" spans="1:22" s="66" customFormat="1" ht="25.5" customHeight="1">
      <c r="A37" s="64"/>
      <c r="B37" s="65"/>
      <c r="C37" s="57"/>
      <c r="D37" s="57"/>
      <c r="E37" s="57"/>
      <c r="F37" s="57"/>
      <c r="G37" s="57"/>
      <c r="H37" s="57"/>
      <c r="I37" s="57"/>
      <c r="J37" s="57"/>
      <c r="K37" s="58"/>
      <c r="L37" s="58"/>
      <c r="M37" s="58"/>
      <c r="N37" s="58"/>
      <c r="O37" s="58"/>
      <c r="P37" s="57"/>
      <c r="Q37" s="57"/>
      <c r="R37" s="57"/>
      <c r="S37" s="57"/>
      <c r="T37" s="57"/>
      <c r="U37" s="57"/>
      <c r="V37" s="57"/>
    </row>
    <row r="38" spans="1:22" s="66" customFormat="1" ht="32.25" customHeight="1">
      <c r="A38" s="64"/>
      <c r="B38" s="65"/>
      <c r="C38" s="57"/>
      <c r="D38" s="57"/>
      <c r="E38" s="57"/>
      <c r="F38" s="57"/>
      <c r="G38" s="57"/>
      <c r="H38" s="57"/>
      <c r="I38" s="57"/>
      <c r="J38" s="57"/>
      <c r="K38" s="58"/>
      <c r="L38" s="58"/>
      <c r="M38" s="58"/>
      <c r="N38" s="58"/>
      <c r="O38" s="58"/>
      <c r="P38" s="57"/>
      <c r="Q38" s="57"/>
      <c r="R38" s="57"/>
      <c r="S38" s="57"/>
      <c r="T38" s="57"/>
      <c r="U38" s="57"/>
      <c r="V38" s="57"/>
    </row>
    <row r="39" spans="1:22" s="66" customFormat="1" ht="30" customHeight="1">
      <c r="A39" s="64"/>
      <c r="B39" s="65"/>
      <c r="C39" s="57"/>
      <c r="D39" s="57"/>
      <c r="E39" s="57"/>
      <c r="F39" s="57"/>
      <c r="G39" s="57"/>
      <c r="H39" s="57"/>
      <c r="I39" s="57"/>
      <c r="J39" s="57"/>
      <c r="K39" s="58"/>
      <c r="L39" s="58"/>
      <c r="M39" s="58"/>
      <c r="N39" s="58"/>
      <c r="O39" s="58"/>
      <c r="P39" s="57"/>
      <c r="Q39" s="57"/>
      <c r="R39" s="57"/>
      <c r="S39" s="57"/>
      <c r="T39" s="57"/>
      <c r="U39" s="57"/>
      <c r="V39" s="57"/>
    </row>
    <row r="40" spans="1:22" s="66" customFormat="1" ht="25.5" customHeight="1">
      <c r="A40" s="64"/>
      <c r="B40" s="65"/>
      <c r="C40" s="57"/>
      <c r="D40" s="57"/>
      <c r="E40" s="57"/>
      <c r="F40" s="57"/>
      <c r="G40" s="57"/>
      <c r="H40" s="57"/>
      <c r="I40" s="57"/>
      <c r="J40" s="57"/>
      <c r="K40" s="58"/>
      <c r="L40" s="58"/>
      <c r="M40" s="58"/>
      <c r="N40" s="58"/>
      <c r="O40" s="58"/>
      <c r="P40" s="57"/>
      <c r="Q40" s="57"/>
      <c r="R40" s="57"/>
      <c r="S40" s="57"/>
      <c r="T40" s="57"/>
      <c r="U40" s="57"/>
      <c r="V40" s="57"/>
    </row>
    <row r="41" spans="1:22" s="66" customFormat="1" ht="25.5" customHeight="1">
      <c r="A41" s="64"/>
      <c r="B41" s="65"/>
      <c r="C41" s="57"/>
      <c r="D41" s="57"/>
      <c r="E41" s="57"/>
      <c r="F41" s="57"/>
      <c r="G41" s="57"/>
      <c r="H41" s="57"/>
      <c r="I41" s="57"/>
      <c r="J41" s="57"/>
      <c r="K41" s="58"/>
      <c r="L41" s="58"/>
      <c r="M41" s="58"/>
      <c r="N41" s="58"/>
      <c r="O41" s="58"/>
      <c r="P41" s="57"/>
      <c r="Q41" s="57"/>
      <c r="R41" s="57"/>
      <c r="S41" s="57"/>
      <c r="T41" s="57"/>
      <c r="U41" s="57"/>
      <c r="V41" s="57"/>
    </row>
    <row r="42" spans="1:22" s="66" customFormat="1" ht="27.75" customHeight="1">
      <c r="A42" s="67"/>
      <c r="B42" s="65"/>
      <c r="C42" s="57"/>
      <c r="D42" s="57"/>
      <c r="E42" s="57"/>
      <c r="F42" s="57"/>
      <c r="G42" s="57"/>
      <c r="H42" s="57"/>
      <c r="I42" s="57"/>
      <c r="J42" s="57"/>
      <c r="K42" s="58"/>
      <c r="L42" s="58"/>
      <c r="M42" s="58"/>
      <c r="N42" s="58"/>
      <c r="O42" s="58"/>
      <c r="P42" s="57"/>
      <c r="Q42" s="57"/>
      <c r="R42" s="57"/>
      <c r="S42" s="57"/>
      <c r="T42" s="57"/>
      <c r="U42" s="57"/>
      <c r="V42" s="57"/>
    </row>
  </sheetData>
  <sheetProtection/>
  <autoFilter ref="A4:P42"/>
  <mergeCells count="9">
    <mergeCell ref="A1:P1"/>
    <mergeCell ref="G2:J2"/>
    <mergeCell ref="K2:N2"/>
    <mergeCell ref="O2:R2"/>
    <mergeCell ref="S2:V2"/>
    <mergeCell ref="A2:A3"/>
    <mergeCell ref="B2:B3"/>
    <mergeCell ref="C2:C3"/>
    <mergeCell ref="D2:F2"/>
  </mergeCells>
  <printOptions/>
  <pageMargins left="0.2362204724409449" right="0.2362204724409449" top="0.31496062992125984" bottom="0.7480314960629921" header="0.31496062992125984" footer="0.31496062992125984"/>
  <pageSetup horizontalDpi="600" verticalDpi="600" orientation="landscape" paperSize="9" scale="71" r:id="rId1"/>
  <rowBreaks count="1" manualBreakCount="1">
    <brk id="19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U44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9" sqref="A19"/>
    </sheetView>
  </sheetViews>
  <sheetFormatPr defaultColWidth="9.140625" defaultRowHeight="15"/>
  <cols>
    <col min="1" max="1" width="6.00390625" style="0" customWidth="1"/>
    <col min="2" max="2" width="28.00390625" style="4" customWidth="1"/>
    <col min="3" max="3" width="10.140625" style="37" customWidth="1"/>
    <col min="4" max="4" width="8.7109375" style="0" customWidth="1"/>
    <col min="5" max="5" width="8.140625" style="0" customWidth="1"/>
    <col min="6" max="6" width="7.00390625" style="0" customWidth="1"/>
    <col min="7" max="7" width="10.00390625" style="0" customWidth="1"/>
    <col min="8" max="8" width="7.7109375" style="105" customWidth="1"/>
    <col min="9" max="9" width="7.421875" style="105" customWidth="1"/>
    <col min="10" max="10" width="8.00390625" style="105" customWidth="1"/>
    <col min="11" max="11" width="9.140625" style="105" customWidth="1"/>
    <col min="12" max="12" width="7.421875" style="0" customWidth="1"/>
    <col min="13" max="13" width="7.7109375" style="0" customWidth="1"/>
    <col min="14" max="14" width="8.28125" style="0" customWidth="1"/>
    <col min="15" max="15" width="8.57421875" style="0" customWidth="1"/>
    <col min="16" max="16" width="8.00390625" style="0" customWidth="1"/>
    <col min="17" max="17" width="7.00390625" style="0" customWidth="1"/>
    <col min="18" max="18" width="8.57421875" style="0" customWidth="1"/>
    <col min="19" max="19" width="9.57421875" style="0" customWidth="1"/>
    <col min="20" max="20" width="7.140625" style="0" customWidth="1"/>
    <col min="21" max="21" width="8.57421875" style="0" customWidth="1"/>
    <col min="22" max="22" width="9.00390625" style="0" customWidth="1"/>
    <col min="23" max="23" width="9.140625" style="0" customWidth="1"/>
    <col min="24" max="24" width="6.28125" style="0" customWidth="1"/>
    <col min="25" max="26" width="6.7109375" style="0" customWidth="1"/>
    <col min="27" max="27" width="7.8515625" style="0" customWidth="1"/>
    <col min="28" max="28" width="6.28125" style="0" customWidth="1"/>
    <col min="29" max="30" width="6.421875" style="0" customWidth="1"/>
    <col min="31" max="31" width="6.28125" style="0" customWidth="1"/>
    <col min="32" max="32" width="7.00390625" style="0" customWidth="1"/>
    <col min="33" max="33" width="7.421875" style="0" customWidth="1"/>
  </cols>
  <sheetData>
    <row r="1" spans="1:42" s="7" customFormat="1" ht="19.5" customHeight="1">
      <c r="A1" s="128" t="s">
        <v>29</v>
      </c>
      <c r="B1" s="128"/>
      <c r="C1" s="143"/>
      <c r="D1" s="143"/>
      <c r="E1" s="143"/>
      <c r="F1" s="143"/>
      <c r="G1" s="143"/>
      <c r="H1" s="143"/>
      <c r="I1" s="143"/>
      <c r="J1" s="100"/>
      <c r="K1" s="100"/>
      <c r="AM1" s="74"/>
      <c r="AN1" s="74"/>
      <c r="AO1" s="74"/>
      <c r="AP1" s="77"/>
    </row>
    <row r="2" spans="1:46" s="7" customFormat="1" ht="71.25" customHeight="1">
      <c r="A2" s="133" t="s">
        <v>3</v>
      </c>
      <c r="B2" s="133" t="s">
        <v>6</v>
      </c>
      <c r="C2" s="134" t="s">
        <v>30</v>
      </c>
      <c r="D2" s="136" t="s">
        <v>13</v>
      </c>
      <c r="E2" s="136"/>
      <c r="F2" s="136"/>
      <c r="G2" s="136"/>
      <c r="H2" s="138" t="s">
        <v>9</v>
      </c>
      <c r="I2" s="138"/>
      <c r="J2" s="138"/>
      <c r="K2" s="139"/>
      <c r="L2" s="137" t="s">
        <v>14</v>
      </c>
      <c r="M2" s="140"/>
      <c r="N2" s="140"/>
      <c r="O2" s="141"/>
      <c r="P2" s="137" t="s">
        <v>15</v>
      </c>
      <c r="Q2" s="140"/>
      <c r="R2" s="140"/>
      <c r="S2" s="141"/>
      <c r="T2" s="137" t="s">
        <v>16</v>
      </c>
      <c r="U2" s="140"/>
      <c r="V2" s="140"/>
      <c r="W2" s="141"/>
      <c r="X2" s="137" t="s">
        <v>17</v>
      </c>
      <c r="Y2" s="140"/>
      <c r="Z2" s="141"/>
      <c r="AA2" s="137" t="s">
        <v>18</v>
      </c>
      <c r="AB2" s="140"/>
      <c r="AC2" s="140"/>
      <c r="AD2" s="141"/>
      <c r="AE2" s="136" t="s">
        <v>19</v>
      </c>
      <c r="AF2" s="136"/>
      <c r="AG2" s="136"/>
      <c r="AH2" s="137"/>
      <c r="AI2" s="137" t="s">
        <v>75</v>
      </c>
      <c r="AJ2" s="140"/>
      <c r="AK2" s="140"/>
      <c r="AL2" s="141"/>
      <c r="AM2" s="142" t="s">
        <v>76</v>
      </c>
      <c r="AN2" s="138"/>
      <c r="AO2" s="138"/>
      <c r="AP2" s="139"/>
      <c r="AQ2" s="137" t="s">
        <v>77</v>
      </c>
      <c r="AR2" s="140"/>
      <c r="AS2" s="140"/>
      <c r="AT2" s="141"/>
    </row>
    <row r="3" spans="1:46" s="11" customFormat="1" ht="28.5" customHeight="1">
      <c r="A3" s="144"/>
      <c r="B3" s="144"/>
      <c r="C3" s="135"/>
      <c r="D3" s="8" t="s">
        <v>24</v>
      </c>
      <c r="E3" s="9" t="s">
        <v>5</v>
      </c>
      <c r="F3" s="9" t="s">
        <v>55</v>
      </c>
      <c r="G3" s="9" t="s">
        <v>56</v>
      </c>
      <c r="H3" s="101" t="s">
        <v>24</v>
      </c>
      <c r="I3" s="101" t="s">
        <v>5</v>
      </c>
      <c r="J3" s="101" t="s">
        <v>55</v>
      </c>
      <c r="K3" s="101" t="s">
        <v>56</v>
      </c>
      <c r="L3" s="8" t="s">
        <v>24</v>
      </c>
      <c r="M3" s="9" t="s">
        <v>5</v>
      </c>
      <c r="N3" s="9" t="s">
        <v>55</v>
      </c>
      <c r="O3" s="9" t="s">
        <v>56</v>
      </c>
      <c r="P3" s="8" t="s">
        <v>24</v>
      </c>
      <c r="Q3" s="9" t="s">
        <v>5</v>
      </c>
      <c r="R3" s="9" t="s">
        <v>55</v>
      </c>
      <c r="S3" s="9" t="s">
        <v>56</v>
      </c>
      <c r="T3" s="8" t="s">
        <v>24</v>
      </c>
      <c r="U3" s="9" t="s">
        <v>5</v>
      </c>
      <c r="V3" s="9" t="s">
        <v>55</v>
      </c>
      <c r="W3" s="9" t="s">
        <v>56</v>
      </c>
      <c r="X3" s="9" t="s">
        <v>5</v>
      </c>
      <c r="Y3" s="9" t="s">
        <v>55</v>
      </c>
      <c r="Z3" s="9" t="s">
        <v>56</v>
      </c>
      <c r="AA3" s="8" t="s">
        <v>24</v>
      </c>
      <c r="AB3" s="9" t="s">
        <v>5</v>
      </c>
      <c r="AC3" s="9" t="s">
        <v>55</v>
      </c>
      <c r="AD3" s="9" t="s">
        <v>56</v>
      </c>
      <c r="AE3" s="8" t="s">
        <v>24</v>
      </c>
      <c r="AF3" s="9" t="s">
        <v>5</v>
      </c>
      <c r="AG3" s="9" t="s">
        <v>55</v>
      </c>
      <c r="AH3" s="60" t="s">
        <v>56</v>
      </c>
      <c r="AI3" s="8" t="s">
        <v>24</v>
      </c>
      <c r="AJ3" s="9" t="s">
        <v>5</v>
      </c>
      <c r="AK3" s="9" t="s">
        <v>55</v>
      </c>
      <c r="AL3" s="60" t="s">
        <v>56</v>
      </c>
      <c r="AM3" s="101" t="s">
        <v>24</v>
      </c>
      <c r="AN3" s="101" t="s">
        <v>5</v>
      </c>
      <c r="AO3" s="101" t="s">
        <v>55</v>
      </c>
      <c r="AP3" s="101" t="s">
        <v>56</v>
      </c>
      <c r="AQ3" s="8" t="s">
        <v>24</v>
      </c>
      <c r="AR3" s="9" t="s">
        <v>5</v>
      </c>
      <c r="AS3" s="9" t="s">
        <v>55</v>
      </c>
      <c r="AT3" s="9" t="s">
        <v>56</v>
      </c>
    </row>
    <row r="4" spans="1:46" s="6" customFormat="1" ht="11.25" customHeight="1">
      <c r="A4" s="53"/>
      <c r="B4" s="53"/>
      <c r="C4" s="36"/>
      <c r="H4" s="102"/>
      <c r="I4" s="102"/>
      <c r="J4" s="102"/>
      <c r="K4" s="102"/>
      <c r="AI4" s="84"/>
      <c r="AJ4" s="84"/>
      <c r="AK4" s="84"/>
      <c r="AL4" s="84"/>
      <c r="AM4" s="119"/>
      <c r="AN4" s="120"/>
      <c r="AO4" s="120"/>
      <c r="AP4" s="120"/>
      <c r="AQ4" s="85"/>
      <c r="AR4" s="86"/>
      <c r="AS4" s="86"/>
      <c r="AT4" s="86"/>
    </row>
    <row r="5" spans="1:47" ht="23.25" customHeight="1">
      <c r="A5" s="17" t="s">
        <v>32</v>
      </c>
      <c r="B5" s="18" t="s">
        <v>33</v>
      </c>
      <c r="C5" s="39">
        <f>G5+K5+O5+S5+W5+Z5+AD5+AH5+AL5+AP5+AT5</f>
        <v>35.832</v>
      </c>
      <c r="D5" s="35">
        <v>7.703</v>
      </c>
      <c r="E5" s="35">
        <v>0.762</v>
      </c>
      <c r="F5" s="35">
        <v>11</v>
      </c>
      <c r="G5" s="35">
        <f aca="true" t="shared" si="0" ref="G5:G19">E5*F5</f>
        <v>8.382</v>
      </c>
      <c r="H5" s="103">
        <v>48.849</v>
      </c>
      <c r="I5" s="103">
        <v>0</v>
      </c>
      <c r="J5" s="103">
        <v>17</v>
      </c>
      <c r="K5" s="103">
        <f aca="true" t="shared" si="1" ref="K5:K18">I5*J5</f>
        <v>0</v>
      </c>
      <c r="L5" s="35">
        <v>80</v>
      </c>
      <c r="M5" s="35">
        <v>0.669</v>
      </c>
      <c r="N5" s="35">
        <v>10</v>
      </c>
      <c r="O5" s="35">
        <f aca="true" t="shared" si="2" ref="O5:O18">M5*N5</f>
        <v>6.69</v>
      </c>
      <c r="P5" s="35">
        <v>1.4</v>
      </c>
      <c r="Q5" s="35">
        <v>0.652</v>
      </c>
      <c r="R5" s="35">
        <v>5</v>
      </c>
      <c r="S5" s="35">
        <f aca="true" t="shared" si="3" ref="S5:S19">Q5*R5</f>
        <v>3.2600000000000002</v>
      </c>
      <c r="T5" s="103">
        <v>37</v>
      </c>
      <c r="U5" s="103">
        <v>0</v>
      </c>
      <c r="V5" s="103">
        <v>6</v>
      </c>
      <c r="W5" s="103">
        <f aca="true" t="shared" si="4" ref="W5:W19">U5*V5</f>
        <v>0</v>
      </c>
      <c r="X5" s="35">
        <v>1</v>
      </c>
      <c r="Y5" s="35">
        <v>5</v>
      </c>
      <c r="Z5" s="35">
        <f aca="true" t="shared" si="5" ref="Z5:Z19">X5*Y5</f>
        <v>5</v>
      </c>
      <c r="AA5" s="35">
        <v>53</v>
      </c>
      <c r="AB5" s="35">
        <v>0</v>
      </c>
      <c r="AC5" s="35">
        <v>6</v>
      </c>
      <c r="AD5" s="35">
        <f aca="true" t="shared" si="6" ref="AD5:AD18">AB5*AC5</f>
        <v>0</v>
      </c>
      <c r="AE5" s="35">
        <v>0</v>
      </c>
      <c r="AF5" s="35">
        <v>1</v>
      </c>
      <c r="AG5" s="70">
        <v>5</v>
      </c>
      <c r="AH5" s="71">
        <f aca="true" t="shared" si="7" ref="AH5:AH19">AF5*AG5</f>
        <v>5</v>
      </c>
      <c r="AI5" s="71">
        <v>72.65</v>
      </c>
      <c r="AJ5" s="71">
        <v>0.75</v>
      </c>
      <c r="AK5" s="71">
        <v>10</v>
      </c>
      <c r="AL5" s="71">
        <f>AJ5*AK5</f>
        <v>7.5</v>
      </c>
      <c r="AM5" s="121">
        <v>22.015</v>
      </c>
      <c r="AN5" s="122">
        <v>0</v>
      </c>
      <c r="AO5" s="122">
        <v>15</v>
      </c>
      <c r="AP5" s="123">
        <f aca="true" t="shared" si="8" ref="AP5:AP19">AN5*AO5</f>
        <v>0</v>
      </c>
      <c r="AQ5" s="72">
        <v>0</v>
      </c>
      <c r="AR5" s="73">
        <v>0</v>
      </c>
      <c r="AS5" s="73">
        <v>10</v>
      </c>
      <c r="AT5" s="79">
        <f aca="true" t="shared" si="9" ref="AT5:AT17">AR5*AS5</f>
        <v>0</v>
      </c>
      <c r="AU5" s="99">
        <f>F5+J5+N5+R5+V5+Y5+AC5+AG5+AO5+AS5+AK5</f>
        <v>100</v>
      </c>
    </row>
    <row r="6" spans="1:47" ht="34.5" customHeight="1">
      <c r="A6" s="17" t="s">
        <v>34</v>
      </c>
      <c r="B6" s="18" t="s">
        <v>35</v>
      </c>
      <c r="C6" s="39">
        <f>G6+K6+O6+S6+W6+Z6+AD6+AH6+AL6+AP6</f>
        <v>65.82230000000001</v>
      </c>
      <c r="D6" s="35">
        <v>4.081</v>
      </c>
      <c r="E6" s="35">
        <v>0.868</v>
      </c>
      <c r="F6" s="35">
        <v>12.22</v>
      </c>
      <c r="G6" s="35">
        <f t="shared" si="0"/>
        <v>10.60696</v>
      </c>
      <c r="H6" s="103">
        <v>34.356</v>
      </c>
      <c r="I6" s="103">
        <v>0.99</v>
      </c>
      <c r="J6" s="103">
        <v>18.89</v>
      </c>
      <c r="K6" s="103">
        <f t="shared" si="1"/>
        <v>18.7011</v>
      </c>
      <c r="L6" s="35">
        <v>81.2</v>
      </c>
      <c r="M6" s="35">
        <v>0.685</v>
      </c>
      <c r="N6" s="35">
        <v>11.11</v>
      </c>
      <c r="O6" s="35">
        <f t="shared" si="2"/>
        <v>7.61035</v>
      </c>
      <c r="P6" s="35">
        <v>0</v>
      </c>
      <c r="Q6" s="35">
        <v>1</v>
      </c>
      <c r="R6" s="35">
        <v>5.56</v>
      </c>
      <c r="S6" s="35">
        <f t="shared" si="3"/>
        <v>5.56</v>
      </c>
      <c r="T6" s="103">
        <v>27</v>
      </c>
      <c r="U6" s="103">
        <v>0</v>
      </c>
      <c r="V6" s="103">
        <v>6.67</v>
      </c>
      <c r="W6" s="103">
        <f t="shared" si="4"/>
        <v>0</v>
      </c>
      <c r="X6" s="35">
        <v>1</v>
      </c>
      <c r="Y6" s="35">
        <v>5.56</v>
      </c>
      <c r="Z6" s="35">
        <f t="shared" si="5"/>
        <v>5.56</v>
      </c>
      <c r="AA6" s="35">
        <v>5</v>
      </c>
      <c r="AB6" s="35">
        <v>0.167</v>
      </c>
      <c r="AC6" s="35">
        <v>6.67</v>
      </c>
      <c r="AD6" s="35">
        <f t="shared" si="6"/>
        <v>1.11389</v>
      </c>
      <c r="AE6" s="35">
        <v>0</v>
      </c>
      <c r="AF6" s="35">
        <v>1</v>
      </c>
      <c r="AG6" s="70">
        <v>5.56</v>
      </c>
      <c r="AH6" s="71">
        <f t="shared" si="7"/>
        <v>5.56</v>
      </c>
      <c r="AI6" s="71">
        <v>0</v>
      </c>
      <c r="AJ6" s="71">
        <v>1</v>
      </c>
      <c r="AK6" s="71">
        <v>11.11</v>
      </c>
      <c r="AL6" s="71">
        <f aca="true" t="shared" si="10" ref="AL6:AL19">AJ6*AK6</f>
        <v>11.11</v>
      </c>
      <c r="AM6" s="121">
        <v>24.39</v>
      </c>
      <c r="AN6" s="122">
        <v>0</v>
      </c>
      <c r="AO6" s="122">
        <v>16.65</v>
      </c>
      <c r="AP6" s="123">
        <f t="shared" si="8"/>
        <v>0</v>
      </c>
      <c r="AQ6" s="106" t="s">
        <v>74</v>
      </c>
      <c r="AR6" s="106" t="s">
        <v>62</v>
      </c>
      <c r="AS6" s="107" t="s">
        <v>62</v>
      </c>
      <c r="AT6" s="108" t="s">
        <v>62</v>
      </c>
      <c r="AU6" s="99">
        <f aca="true" t="shared" si="11" ref="AU6:AU12">F6+J6+N6+R6+V6+Y6+AC6+AG6+AO6+AK6</f>
        <v>100.00000000000001</v>
      </c>
    </row>
    <row r="7" spans="1:47" ht="37.5" customHeight="1">
      <c r="A7" s="17" t="s">
        <v>32</v>
      </c>
      <c r="B7" s="18" t="s">
        <v>36</v>
      </c>
      <c r="C7" s="39">
        <f aca="true" t="shared" si="12" ref="C7:C12">G7+K7+O7+S7+W7+Z7+AD7+AH7+AL7+AP7</f>
        <v>63.26245</v>
      </c>
      <c r="D7" s="35">
        <v>2.961</v>
      </c>
      <c r="E7" s="35">
        <v>1</v>
      </c>
      <c r="F7" s="35">
        <v>12.22</v>
      </c>
      <c r="G7" s="35">
        <f t="shared" si="0"/>
        <v>12.22</v>
      </c>
      <c r="H7" s="103">
        <v>39.07</v>
      </c>
      <c r="I7" s="103">
        <v>0.851</v>
      </c>
      <c r="J7" s="103">
        <v>18.89</v>
      </c>
      <c r="K7" s="103">
        <f t="shared" si="1"/>
        <v>16.07539</v>
      </c>
      <c r="L7" s="35">
        <v>78.5</v>
      </c>
      <c r="M7" s="35">
        <v>0.646</v>
      </c>
      <c r="N7" s="35">
        <v>11.11</v>
      </c>
      <c r="O7" s="35">
        <f t="shared" si="2"/>
        <v>7.17706</v>
      </c>
      <c r="P7" s="35">
        <v>0</v>
      </c>
      <c r="Q7" s="35">
        <v>1</v>
      </c>
      <c r="R7" s="35">
        <v>5.56</v>
      </c>
      <c r="S7" s="35">
        <f t="shared" si="3"/>
        <v>5.56</v>
      </c>
      <c r="T7" s="103">
        <v>41</v>
      </c>
      <c r="U7" s="103">
        <v>0</v>
      </c>
      <c r="V7" s="103">
        <v>6.67</v>
      </c>
      <c r="W7" s="103">
        <f t="shared" si="4"/>
        <v>0</v>
      </c>
      <c r="X7" s="35">
        <v>1</v>
      </c>
      <c r="Y7" s="35">
        <v>5.56</v>
      </c>
      <c r="Z7" s="35">
        <f t="shared" si="5"/>
        <v>5.56</v>
      </c>
      <c r="AA7" s="35">
        <v>21</v>
      </c>
      <c r="AB7" s="35">
        <v>0</v>
      </c>
      <c r="AC7" s="35">
        <v>6.67</v>
      </c>
      <c r="AD7" s="35">
        <f t="shared" si="6"/>
        <v>0</v>
      </c>
      <c r="AE7" s="35">
        <v>0</v>
      </c>
      <c r="AF7" s="35">
        <v>1</v>
      </c>
      <c r="AG7" s="70">
        <v>5.56</v>
      </c>
      <c r="AH7" s="71">
        <f t="shared" si="7"/>
        <v>5.56</v>
      </c>
      <c r="AI7" s="71">
        <v>0</v>
      </c>
      <c r="AJ7" s="71">
        <v>1</v>
      </c>
      <c r="AK7" s="71">
        <v>11.11</v>
      </c>
      <c r="AL7" s="71">
        <f t="shared" si="10"/>
        <v>11.11</v>
      </c>
      <c r="AM7" s="121">
        <v>25.695</v>
      </c>
      <c r="AN7" s="122">
        <v>0</v>
      </c>
      <c r="AO7" s="122">
        <v>16.65</v>
      </c>
      <c r="AP7" s="123">
        <f t="shared" si="8"/>
        <v>0</v>
      </c>
      <c r="AQ7" s="106" t="s">
        <v>74</v>
      </c>
      <c r="AR7" s="106" t="s">
        <v>62</v>
      </c>
      <c r="AS7" s="107" t="s">
        <v>62</v>
      </c>
      <c r="AT7" s="108" t="s">
        <v>62</v>
      </c>
      <c r="AU7" s="99">
        <f t="shared" si="11"/>
        <v>100.00000000000001</v>
      </c>
    </row>
    <row r="8" spans="1:47" ht="34.5" customHeight="1">
      <c r="A8" s="17" t="s">
        <v>32</v>
      </c>
      <c r="B8" s="18" t="s">
        <v>37</v>
      </c>
      <c r="C8" s="39">
        <f t="shared" si="12"/>
        <v>54.01521</v>
      </c>
      <c r="D8" s="35">
        <v>8.024</v>
      </c>
      <c r="E8" s="35">
        <v>0.753</v>
      </c>
      <c r="F8" s="35">
        <v>12.22</v>
      </c>
      <c r="G8" s="35">
        <f t="shared" si="0"/>
        <v>9.20166</v>
      </c>
      <c r="H8" s="103">
        <v>39.962</v>
      </c>
      <c r="I8" s="103">
        <v>0.825</v>
      </c>
      <c r="J8" s="103">
        <v>18.89</v>
      </c>
      <c r="K8" s="103">
        <f t="shared" si="1"/>
        <v>15.584249999999999</v>
      </c>
      <c r="L8" s="35">
        <v>77.5</v>
      </c>
      <c r="M8" s="35">
        <v>0.63</v>
      </c>
      <c r="N8" s="35">
        <v>11.11</v>
      </c>
      <c r="O8" s="35">
        <f t="shared" si="2"/>
        <v>6.9993</v>
      </c>
      <c r="P8" s="35">
        <v>0</v>
      </c>
      <c r="Q8" s="35">
        <v>1</v>
      </c>
      <c r="R8" s="35">
        <v>5.56</v>
      </c>
      <c r="S8" s="35">
        <f t="shared" si="3"/>
        <v>5.56</v>
      </c>
      <c r="T8" s="103">
        <v>39</v>
      </c>
      <c r="U8" s="103">
        <v>0</v>
      </c>
      <c r="V8" s="103">
        <v>6.67</v>
      </c>
      <c r="W8" s="103">
        <f t="shared" si="4"/>
        <v>0</v>
      </c>
      <c r="X8" s="35">
        <v>0</v>
      </c>
      <c r="Y8" s="35">
        <v>5.56</v>
      </c>
      <c r="Z8" s="35">
        <f t="shared" si="5"/>
        <v>0</v>
      </c>
      <c r="AA8" s="35">
        <v>16</v>
      </c>
      <c r="AB8" s="35">
        <v>0</v>
      </c>
      <c r="AC8" s="35">
        <v>6.67</v>
      </c>
      <c r="AD8" s="35">
        <f t="shared" si="6"/>
        <v>0</v>
      </c>
      <c r="AE8" s="35">
        <v>0</v>
      </c>
      <c r="AF8" s="35">
        <v>1</v>
      </c>
      <c r="AG8" s="70">
        <v>5.56</v>
      </c>
      <c r="AH8" s="71">
        <f t="shared" si="7"/>
        <v>5.56</v>
      </c>
      <c r="AI8" s="71">
        <v>0</v>
      </c>
      <c r="AJ8" s="71">
        <v>1</v>
      </c>
      <c r="AK8" s="71">
        <v>11.11</v>
      </c>
      <c r="AL8" s="71">
        <f t="shared" si="10"/>
        <v>11.11</v>
      </c>
      <c r="AM8" s="121">
        <v>43.338</v>
      </c>
      <c r="AN8" s="122">
        <v>0</v>
      </c>
      <c r="AO8" s="122">
        <v>16.65</v>
      </c>
      <c r="AP8" s="123">
        <f t="shared" si="8"/>
        <v>0</v>
      </c>
      <c r="AQ8" s="106" t="s">
        <v>74</v>
      </c>
      <c r="AR8" s="106" t="s">
        <v>62</v>
      </c>
      <c r="AS8" s="107" t="s">
        <v>62</v>
      </c>
      <c r="AT8" s="108" t="s">
        <v>62</v>
      </c>
      <c r="AU8" s="99">
        <f t="shared" si="11"/>
        <v>100.00000000000001</v>
      </c>
    </row>
    <row r="9" spans="1:47" ht="35.25" customHeight="1">
      <c r="A9" s="17" t="s">
        <v>32</v>
      </c>
      <c r="B9" s="18" t="s">
        <v>38</v>
      </c>
      <c r="C9" s="39">
        <f t="shared" si="12"/>
        <v>44.94916</v>
      </c>
      <c r="D9" s="35">
        <v>8.522</v>
      </c>
      <c r="E9" s="35">
        <v>0.74</v>
      </c>
      <c r="F9" s="35">
        <v>12.22</v>
      </c>
      <c r="G9" s="35">
        <f t="shared" si="0"/>
        <v>9.0428</v>
      </c>
      <c r="H9" s="103">
        <v>43.372</v>
      </c>
      <c r="I9" s="103">
        <v>0.724</v>
      </c>
      <c r="J9" s="103">
        <v>18.89</v>
      </c>
      <c r="K9" s="103">
        <f t="shared" si="1"/>
        <v>13.67636</v>
      </c>
      <c r="L9" s="35">
        <v>74.4</v>
      </c>
      <c r="M9" s="35">
        <v>0</v>
      </c>
      <c r="N9" s="35">
        <v>11.11</v>
      </c>
      <c r="O9" s="35">
        <f t="shared" si="2"/>
        <v>0</v>
      </c>
      <c r="P9" s="35">
        <v>1.7</v>
      </c>
      <c r="Q9" s="35">
        <v>0</v>
      </c>
      <c r="R9" s="35">
        <v>5.56</v>
      </c>
      <c r="S9" s="35">
        <f t="shared" si="3"/>
        <v>0</v>
      </c>
      <c r="T9" s="103">
        <v>35</v>
      </c>
      <c r="U9" s="103">
        <v>0</v>
      </c>
      <c r="V9" s="103">
        <v>6.67</v>
      </c>
      <c r="W9" s="103">
        <f t="shared" si="4"/>
        <v>0</v>
      </c>
      <c r="X9" s="35">
        <v>1</v>
      </c>
      <c r="Y9" s="35">
        <v>5.56</v>
      </c>
      <c r="Z9" s="35">
        <f t="shared" si="5"/>
        <v>5.56</v>
      </c>
      <c r="AA9" s="35">
        <v>15</v>
      </c>
      <c r="AB9" s="35">
        <v>0</v>
      </c>
      <c r="AC9" s="35">
        <v>6.67</v>
      </c>
      <c r="AD9" s="35">
        <f t="shared" si="6"/>
        <v>0</v>
      </c>
      <c r="AE9" s="35">
        <v>0</v>
      </c>
      <c r="AF9" s="35">
        <v>1</v>
      </c>
      <c r="AG9" s="70">
        <v>5.56</v>
      </c>
      <c r="AH9" s="71">
        <f t="shared" si="7"/>
        <v>5.56</v>
      </c>
      <c r="AI9" s="71">
        <v>35.14</v>
      </c>
      <c r="AJ9" s="71">
        <v>1</v>
      </c>
      <c r="AK9" s="71">
        <v>11.11</v>
      </c>
      <c r="AL9" s="71">
        <f t="shared" si="10"/>
        <v>11.11</v>
      </c>
      <c r="AM9" s="121">
        <v>23.641</v>
      </c>
      <c r="AN9" s="122">
        <v>0</v>
      </c>
      <c r="AO9" s="122">
        <v>16.65</v>
      </c>
      <c r="AP9" s="123">
        <f t="shared" si="8"/>
        <v>0</v>
      </c>
      <c r="AQ9" s="106" t="s">
        <v>74</v>
      </c>
      <c r="AR9" s="106" t="s">
        <v>62</v>
      </c>
      <c r="AS9" s="107" t="s">
        <v>62</v>
      </c>
      <c r="AT9" s="108" t="s">
        <v>62</v>
      </c>
      <c r="AU9" s="99">
        <f t="shared" si="11"/>
        <v>100.00000000000001</v>
      </c>
    </row>
    <row r="10" spans="1:47" ht="21.75" customHeight="1">
      <c r="A10" s="17" t="s">
        <v>39</v>
      </c>
      <c r="B10" s="18" t="s">
        <v>57</v>
      </c>
      <c r="C10" s="39">
        <f t="shared" si="12"/>
        <v>69.42276000000001</v>
      </c>
      <c r="D10" s="35">
        <v>4.283</v>
      </c>
      <c r="E10" s="35">
        <v>0.862</v>
      </c>
      <c r="F10" s="35">
        <v>12.22</v>
      </c>
      <c r="G10" s="35">
        <f t="shared" si="0"/>
        <v>10.53364</v>
      </c>
      <c r="H10" s="103">
        <v>35.181</v>
      </c>
      <c r="I10" s="103">
        <v>0.965</v>
      </c>
      <c r="J10" s="103">
        <v>18.89</v>
      </c>
      <c r="K10" s="103">
        <f t="shared" si="1"/>
        <v>18.22885</v>
      </c>
      <c r="L10" s="35">
        <v>85.8</v>
      </c>
      <c r="M10" s="35">
        <v>0.758</v>
      </c>
      <c r="N10" s="35">
        <v>11.11</v>
      </c>
      <c r="O10" s="35">
        <f t="shared" si="2"/>
        <v>8.42138</v>
      </c>
      <c r="P10" s="35">
        <v>0</v>
      </c>
      <c r="Q10" s="35">
        <v>1</v>
      </c>
      <c r="R10" s="35">
        <v>5.56</v>
      </c>
      <c r="S10" s="35">
        <f t="shared" si="3"/>
        <v>5.56</v>
      </c>
      <c r="T10" s="103">
        <v>50</v>
      </c>
      <c r="U10" s="103">
        <v>0</v>
      </c>
      <c r="V10" s="103">
        <v>6.67</v>
      </c>
      <c r="W10" s="103">
        <f t="shared" si="4"/>
        <v>0</v>
      </c>
      <c r="X10" s="35">
        <v>1</v>
      </c>
      <c r="Y10" s="35">
        <v>5.56</v>
      </c>
      <c r="Z10" s="35">
        <f t="shared" si="5"/>
        <v>5.56</v>
      </c>
      <c r="AA10" s="35">
        <v>1</v>
      </c>
      <c r="AB10" s="35">
        <v>0.667</v>
      </c>
      <c r="AC10" s="35">
        <v>6.67</v>
      </c>
      <c r="AD10" s="35">
        <f t="shared" si="6"/>
        <v>4.4488900000000005</v>
      </c>
      <c r="AE10" s="35">
        <v>0</v>
      </c>
      <c r="AF10" s="35">
        <v>1</v>
      </c>
      <c r="AG10" s="70">
        <v>5.56</v>
      </c>
      <c r="AH10" s="71">
        <f t="shared" si="7"/>
        <v>5.56</v>
      </c>
      <c r="AI10" s="71">
        <v>0</v>
      </c>
      <c r="AJ10" s="71">
        <v>1</v>
      </c>
      <c r="AK10" s="71">
        <v>11.11</v>
      </c>
      <c r="AL10" s="71">
        <f t="shared" si="10"/>
        <v>11.11</v>
      </c>
      <c r="AM10" s="121">
        <v>20.596</v>
      </c>
      <c r="AN10" s="122">
        <v>0</v>
      </c>
      <c r="AO10" s="122">
        <v>16.65</v>
      </c>
      <c r="AP10" s="123">
        <f t="shared" si="8"/>
        <v>0</v>
      </c>
      <c r="AQ10" s="106" t="s">
        <v>74</v>
      </c>
      <c r="AR10" s="106" t="s">
        <v>62</v>
      </c>
      <c r="AS10" s="107" t="s">
        <v>62</v>
      </c>
      <c r="AT10" s="108" t="s">
        <v>62</v>
      </c>
      <c r="AU10" s="99">
        <f t="shared" si="11"/>
        <v>100.00000000000001</v>
      </c>
    </row>
    <row r="11" spans="1:47" ht="32.25" customHeight="1">
      <c r="A11" s="17" t="s">
        <v>40</v>
      </c>
      <c r="B11" s="18" t="s">
        <v>65</v>
      </c>
      <c r="C11" s="39">
        <f t="shared" si="12"/>
        <v>8.34</v>
      </c>
      <c r="D11" s="35">
        <v>23.96</v>
      </c>
      <c r="E11" s="35">
        <v>0</v>
      </c>
      <c r="F11" s="35">
        <v>12.22</v>
      </c>
      <c r="G11" s="35">
        <f t="shared" si="0"/>
        <v>0</v>
      </c>
      <c r="H11" s="103">
        <v>65.676</v>
      </c>
      <c r="I11" s="103">
        <v>0</v>
      </c>
      <c r="J11" s="103">
        <v>18.89</v>
      </c>
      <c r="K11" s="103">
        <f t="shared" si="1"/>
        <v>0</v>
      </c>
      <c r="L11" s="35">
        <v>60</v>
      </c>
      <c r="M11" s="35">
        <v>0</v>
      </c>
      <c r="N11" s="35">
        <v>11.11</v>
      </c>
      <c r="O11" s="35">
        <f t="shared" si="2"/>
        <v>0</v>
      </c>
      <c r="P11" s="35">
        <v>3.6</v>
      </c>
      <c r="Q11" s="35">
        <v>0</v>
      </c>
      <c r="R11" s="35">
        <v>5.56</v>
      </c>
      <c r="S11" s="35">
        <f t="shared" si="3"/>
        <v>0</v>
      </c>
      <c r="T11" s="103">
        <v>29</v>
      </c>
      <c r="U11" s="103">
        <v>0</v>
      </c>
      <c r="V11" s="103">
        <v>6.67</v>
      </c>
      <c r="W11" s="103">
        <f t="shared" si="4"/>
        <v>0</v>
      </c>
      <c r="X11" s="35">
        <v>0.5</v>
      </c>
      <c r="Y11" s="35">
        <v>5.56</v>
      </c>
      <c r="Z11" s="35">
        <f t="shared" si="5"/>
        <v>2.78</v>
      </c>
      <c r="AA11" s="35">
        <v>94</v>
      </c>
      <c r="AB11" s="35">
        <v>0</v>
      </c>
      <c r="AC11" s="35">
        <v>6.67</v>
      </c>
      <c r="AD11" s="35">
        <f t="shared" si="6"/>
        <v>0</v>
      </c>
      <c r="AE11" s="35">
        <v>0</v>
      </c>
      <c r="AF11" s="35">
        <v>1</v>
      </c>
      <c r="AG11" s="70">
        <v>5.56</v>
      </c>
      <c r="AH11" s="71">
        <f t="shared" si="7"/>
        <v>5.56</v>
      </c>
      <c r="AI11" s="71">
        <v>110.07</v>
      </c>
      <c r="AJ11" s="71">
        <v>0</v>
      </c>
      <c r="AK11" s="71">
        <v>11.11</v>
      </c>
      <c r="AL11" s="71">
        <f t="shared" si="10"/>
        <v>0</v>
      </c>
      <c r="AM11" s="121">
        <v>34.591</v>
      </c>
      <c r="AN11" s="122">
        <v>0</v>
      </c>
      <c r="AO11" s="122">
        <v>16.65</v>
      </c>
      <c r="AP11" s="123">
        <f t="shared" si="8"/>
        <v>0</v>
      </c>
      <c r="AQ11" s="106" t="s">
        <v>74</v>
      </c>
      <c r="AR11" s="106" t="s">
        <v>62</v>
      </c>
      <c r="AS11" s="107" t="s">
        <v>62</v>
      </c>
      <c r="AT11" s="108" t="s">
        <v>62</v>
      </c>
      <c r="AU11" s="99">
        <f t="shared" si="11"/>
        <v>100.00000000000001</v>
      </c>
    </row>
    <row r="12" spans="1:47" ht="33" customHeight="1">
      <c r="A12" s="17" t="s">
        <v>41</v>
      </c>
      <c r="B12" s="18" t="s">
        <v>42</v>
      </c>
      <c r="C12" s="39">
        <f t="shared" si="12"/>
        <v>43.66063</v>
      </c>
      <c r="D12" s="35">
        <v>5.079</v>
      </c>
      <c r="E12" s="35">
        <v>0.838</v>
      </c>
      <c r="F12" s="35">
        <v>12.22</v>
      </c>
      <c r="G12" s="35">
        <f t="shared" si="0"/>
        <v>10.24036</v>
      </c>
      <c r="H12" s="103">
        <v>52.619</v>
      </c>
      <c r="I12" s="103">
        <v>0</v>
      </c>
      <c r="J12" s="103">
        <v>18.89</v>
      </c>
      <c r="K12" s="103">
        <f t="shared" si="1"/>
        <v>0</v>
      </c>
      <c r="L12" s="35">
        <v>85.7</v>
      </c>
      <c r="M12" s="35">
        <v>0.757</v>
      </c>
      <c r="N12" s="35">
        <v>11.11</v>
      </c>
      <c r="O12" s="35">
        <f t="shared" si="2"/>
        <v>8.410269999999999</v>
      </c>
      <c r="P12" s="35">
        <v>0</v>
      </c>
      <c r="Q12" s="35">
        <v>1</v>
      </c>
      <c r="R12" s="35">
        <v>5.56</v>
      </c>
      <c r="S12" s="35">
        <f t="shared" si="3"/>
        <v>5.56</v>
      </c>
      <c r="T12" s="103">
        <v>56</v>
      </c>
      <c r="U12" s="103">
        <v>0</v>
      </c>
      <c r="V12" s="103">
        <v>6.67</v>
      </c>
      <c r="W12" s="103">
        <f t="shared" si="4"/>
        <v>0</v>
      </c>
      <c r="X12" s="35">
        <v>0.5</v>
      </c>
      <c r="Y12" s="35">
        <v>5.56</v>
      </c>
      <c r="Z12" s="35">
        <f t="shared" si="5"/>
        <v>2.78</v>
      </c>
      <c r="AA12" s="35">
        <v>10</v>
      </c>
      <c r="AB12" s="35">
        <v>0</v>
      </c>
      <c r="AC12" s="35">
        <v>6.67</v>
      </c>
      <c r="AD12" s="35">
        <f t="shared" si="6"/>
        <v>0</v>
      </c>
      <c r="AE12" s="35">
        <v>0</v>
      </c>
      <c r="AF12" s="35">
        <v>1</v>
      </c>
      <c r="AG12" s="70">
        <v>5.56</v>
      </c>
      <c r="AH12" s="71">
        <f t="shared" si="7"/>
        <v>5.56</v>
      </c>
      <c r="AI12" s="71">
        <v>0</v>
      </c>
      <c r="AJ12" s="71">
        <v>1</v>
      </c>
      <c r="AK12" s="71">
        <v>11.11</v>
      </c>
      <c r="AL12" s="71">
        <f t="shared" si="10"/>
        <v>11.11</v>
      </c>
      <c r="AM12" s="121">
        <v>27.396</v>
      </c>
      <c r="AN12" s="122">
        <v>0</v>
      </c>
      <c r="AO12" s="122">
        <v>16.65</v>
      </c>
      <c r="AP12" s="123">
        <f t="shared" si="8"/>
        <v>0</v>
      </c>
      <c r="AQ12" s="106" t="s">
        <v>74</v>
      </c>
      <c r="AR12" s="106" t="s">
        <v>62</v>
      </c>
      <c r="AS12" s="107" t="s">
        <v>62</v>
      </c>
      <c r="AT12" s="108" t="s">
        <v>62</v>
      </c>
      <c r="AU12" s="99">
        <f t="shared" si="11"/>
        <v>100.00000000000001</v>
      </c>
    </row>
    <row r="13" spans="1:47" ht="33" customHeight="1">
      <c r="A13" s="17" t="s">
        <v>43</v>
      </c>
      <c r="B13" s="18" t="s">
        <v>66</v>
      </c>
      <c r="C13" s="39">
        <f>G13+K13+O13+S13+W13+Z13+AD13+AH13+AL13+AP13+AT13</f>
        <v>5</v>
      </c>
      <c r="D13" s="35">
        <v>43.078</v>
      </c>
      <c r="E13" s="35">
        <v>0</v>
      </c>
      <c r="F13" s="35">
        <v>11</v>
      </c>
      <c r="G13" s="35">
        <f t="shared" si="0"/>
        <v>0</v>
      </c>
      <c r="H13" s="103">
        <v>71.875</v>
      </c>
      <c r="I13" s="103">
        <v>0</v>
      </c>
      <c r="J13" s="103">
        <v>17</v>
      </c>
      <c r="K13" s="103">
        <f t="shared" si="1"/>
        <v>0</v>
      </c>
      <c r="L13" s="35">
        <v>64.6</v>
      </c>
      <c r="M13" s="35">
        <v>0</v>
      </c>
      <c r="N13" s="35">
        <v>10</v>
      </c>
      <c r="O13" s="35">
        <f t="shared" si="2"/>
        <v>0</v>
      </c>
      <c r="P13" s="35">
        <v>6.7</v>
      </c>
      <c r="Q13" s="35">
        <v>0</v>
      </c>
      <c r="R13" s="35">
        <v>5</v>
      </c>
      <c r="S13" s="35">
        <f t="shared" si="3"/>
        <v>0</v>
      </c>
      <c r="T13" s="103">
        <v>49</v>
      </c>
      <c r="U13" s="103">
        <v>0</v>
      </c>
      <c r="V13" s="103">
        <v>6</v>
      </c>
      <c r="W13" s="103">
        <f t="shared" si="4"/>
        <v>0</v>
      </c>
      <c r="X13" s="35">
        <v>0</v>
      </c>
      <c r="Y13" s="35">
        <v>5</v>
      </c>
      <c r="Z13" s="35">
        <f t="shared" si="5"/>
        <v>0</v>
      </c>
      <c r="AA13" s="35">
        <v>19</v>
      </c>
      <c r="AB13" s="35">
        <v>0</v>
      </c>
      <c r="AC13" s="35">
        <v>6</v>
      </c>
      <c r="AD13" s="35">
        <f t="shared" si="6"/>
        <v>0</v>
      </c>
      <c r="AE13" s="35">
        <v>0</v>
      </c>
      <c r="AF13" s="35">
        <v>1</v>
      </c>
      <c r="AG13" s="70">
        <v>5</v>
      </c>
      <c r="AH13" s="71">
        <f t="shared" si="7"/>
        <v>5</v>
      </c>
      <c r="AI13" s="71">
        <v>302.82</v>
      </c>
      <c r="AJ13" s="71">
        <v>0</v>
      </c>
      <c r="AK13" s="71">
        <v>10</v>
      </c>
      <c r="AL13" s="71">
        <f t="shared" si="10"/>
        <v>0</v>
      </c>
      <c r="AM13" s="121">
        <v>41.072</v>
      </c>
      <c r="AN13" s="122">
        <v>0</v>
      </c>
      <c r="AO13" s="122">
        <v>15</v>
      </c>
      <c r="AP13" s="123">
        <f t="shared" si="8"/>
        <v>0</v>
      </c>
      <c r="AQ13" s="72">
        <v>0</v>
      </c>
      <c r="AR13" s="73">
        <v>0</v>
      </c>
      <c r="AS13" s="73">
        <v>10</v>
      </c>
      <c r="AT13" s="79">
        <f t="shared" si="9"/>
        <v>0</v>
      </c>
      <c r="AU13" s="99">
        <f>F13+J13+N13+R13+V13+Y13+AC13+AG13+AO13+AS13+AK13</f>
        <v>100</v>
      </c>
    </row>
    <row r="14" spans="1:47" ht="27.75" customHeight="1">
      <c r="A14" s="17" t="s">
        <v>44</v>
      </c>
      <c r="B14" s="18" t="s">
        <v>45</v>
      </c>
      <c r="C14" s="39">
        <f>G14+K14+O14+S14+W14+Z14+AD14+AH14+AL14+AP14+AT14</f>
        <v>54.63</v>
      </c>
      <c r="D14" s="35">
        <v>0.363</v>
      </c>
      <c r="E14" s="35">
        <v>1</v>
      </c>
      <c r="F14" s="35">
        <v>11</v>
      </c>
      <c r="G14" s="35">
        <f t="shared" si="0"/>
        <v>11</v>
      </c>
      <c r="H14" s="103">
        <v>32.527</v>
      </c>
      <c r="I14" s="103">
        <v>1</v>
      </c>
      <c r="J14" s="103">
        <v>17</v>
      </c>
      <c r="K14" s="103">
        <f t="shared" si="1"/>
        <v>17</v>
      </c>
      <c r="L14" s="35">
        <v>96</v>
      </c>
      <c r="M14" s="35">
        <v>0.928</v>
      </c>
      <c r="N14" s="35">
        <v>10</v>
      </c>
      <c r="O14" s="35">
        <f t="shared" si="2"/>
        <v>9.280000000000001</v>
      </c>
      <c r="P14" s="35">
        <v>0.1</v>
      </c>
      <c r="Q14" s="35">
        <v>0.97</v>
      </c>
      <c r="R14" s="35">
        <v>5</v>
      </c>
      <c r="S14" s="35">
        <f t="shared" si="3"/>
        <v>4.85</v>
      </c>
      <c r="T14" s="103">
        <v>37</v>
      </c>
      <c r="U14" s="103">
        <v>0</v>
      </c>
      <c r="V14" s="103">
        <v>6</v>
      </c>
      <c r="W14" s="103">
        <f t="shared" si="4"/>
        <v>0</v>
      </c>
      <c r="X14" s="35">
        <v>0.5</v>
      </c>
      <c r="Y14" s="35">
        <v>5</v>
      </c>
      <c r="Z14" s="35">
        <f t="shared" si="5"/>
        <v>2.5</v>
      </c>
      <c r="AA14" s="35">
        <v>48</v>
      </c>
      <c r="AB14" s="35">
        <v>0</v>
      </c>
      <c r="AC14" s="35">
        <v>6</v>
      </c>
      <c r="AD14" s="35">
        <f t="shared" si="6"/>
        <v>0</v>
      </c>
      <c r="AE14" s="35">
        <v>0</v>
      </c>
      <c r="AF14" s="35">
        <v>1</v>
      </c>
      <c r="AG14" s="70">
        <v>5</v>
      </c>
      <c r="AH14" s="71">
        <f t="shared" si="7"/>
        <v>5</v>
      </c>
      <c r="AI14" s="71">
        <v>0</v>
      </c>
      <c r="AJ14" s="71">
        <v>0</v>
      </c>
      <c r="AK14" s="71">
        <v>10</v>
      </c>
      <c r="AL14" s="71">
        <f t="shared" si="10"/>
        <v>0</v>
      </c>
      <c r="AM14" s="121">
        <v>15.917</v>
      </c>
      <c r="AN14" s="122">
        <v>0</v>
      </c>
      <c r="AO14" s="122">
        <v>15</v>
      </c>
      <c r="AP14" s="123">
        <f t="shared" si="8"/>
        <v>0</v>
      </c>
      <c r="AQ14" s="72">
        <v>0.5</v>
      </c>
      <c r="AR14" s="73">
        <v>0.5</v>
      </c>
      <c r="AS14" s="73">
        <v>10</v>
      </c>
      <c r="AT14" s="79">
        <f t="shared" si="9"/>
        <v>5</v>
      </c>
      <c r="AU14" s="99">
        <f>F14+J14+N14+R14+V14+Y14+AC14+AG14+AO14+AS14+AK14</f>
        <v>100</v>
      </c>
    </row>
    <row r="15" spans="1:47" ht="25.5" customHeight="1">
      <c r="A15" s="17" t="s">
        <v>46</v>
      </c>
      <c r="B15" s="18" t="s">
        <v>47</v>
      </c>
      <c r="C15" s="39">
        <f>G15+K15+O15+S15+W15+Z15+AD15+AH15+AL15+AP15+AT15</f>
        <v>51.082</v>
      </c>
      <c r="D15" s="35">
        <v>0.515</v>
      </c>
      <c r="E15" s="35">
        <v>1</v>
      </c>
      <c r="F15" s="35">
        <v>11</v>
      </c>
      <c r="G15" s="35">
        <f t="shared" si="0"/>
        <v>11</v>
      </c>
      <c r="H15" s="103">
        <v>41.09</v>
      </c>
      <c r="I15" s="103">
        <v>0.791</v>
      </c>
      <c r="J15" s="103">
        <v>17</v>
      </c>
      <c r="K15" s="103">
        <f t="shared" si="1"/>
        <v>13.447000000000001</v>
      </c>
      <c r="L15" s="35">
        <v>94.4</v>
      </c>
      <c r="M15" s="35">
        <v>0.901</v>
      </c>
      <c r="N15" s="35">
        <v>10</v>
      </c>
      <c r="O15" s="35">
        <f t="shared" si="2"/>
        <v>9.01</v>
      </c>
      <c r="P15" s="35">
        <v>0.4</v>
      </c>
      <c r="Q15" s="35">
        <v>0.886</v>
      </c>
      <c r="R15" s="35">
        <v>5</v>
      </c>
      <c r="S15" s="35">
        <f t="shared" si="3"/>
        <v>4.43</v>
      </c>
      <c r="T15" s="103">
        <v>24</v>
      </c>
      <c r="U15" s="103">
        <v>0</v>
      </c>
      <c r="V15" s="103">
        <v>6</v>
      </c>
      <c r="W15" s="103">
        <f t="shared" si="4"/>
        <v>0</v>
      </c>
      <c r="X15" s="35">
        <v>1</v>
      </c>
      <c r="Y15" s="35">
        <v>5</v>
      </c>
      <c r="Z15" s="35">
        <f t="shared" si="5"/>
        <v>5</v>
      </c>
      <c r="AA15" s="35">
        <v>38</v>
      </c>
      <c r="AB15" s="35">
        <v>0</v>
      </c>
      <c r="AC15" s="35">
        <v>6</v>
      </c>
      <c r="AD15" s="35">
        <f t="shared" si="6"/>
        <v>0</v>
      </c>
      <c r="AE15" s="35">
        <v>0</v>
      </c>
      <c r="AF15" s="35">
        <v>1</v>
      </c>
      <c r="AG15" s="70">
        <v>5</v>
      </c>
      <c r="AH15" s="71">
        <f t="shared" si="7"/>
        <v>5</v>
      </c>
      <c r="AI15" s="71">
        <v>0</v>
      </c>
      <c r="AJ15" s="71">
        <v>0</v>
      </c>
      <c r="AK15" s="71">
        <v>10</v>
      </c>
      <c r="AL15" s="71">
        <f t="shared" si="10"/>
        <v>0</v>
      </c>
      <c r="AM15" s="121">
        <v>9.505</v>
      </c>
      <c r="AN15" s="122">
        <v>0.213</v>
      </c>
      <c r="AO15" s="122">
        <v>15</v>
      </c>
      <c r="AP15" s="123">
        <f t="shared" si="8"/>
        <v>3.195</v>
      </c>
      <c r="AQ15" s="72">
        <v>0</v>
      </c>
      <c r="AR15" s="73">
        <v>0</v>
      </c>
      <c r="AS15" s="73">
        <v>10</v>
      </c>
      <c r="AT15" s="79">
        <f t="shared" si="9"/>
        <v>0</v>
      </c>
      <c r="AU15" s="99">
        <f>F15+J15+N15+R15+V15+Y15+AC15+AG15+AO15+AS15+AK15</f>
        <v>100</v>
      </c>
    </row>
    <row r="16" spans="1:47" ht="30.75" customHeight="1">
      <c r="A16" s="17" t="s">
        <v>48</v>
      </c>
      <c r="B16" s="18" t="s">
        <v>49</v>
      </c>
      <c r="C16" s="39">
        <f>G16+K16+O16+S16+W16+Z16+AD16+AH16+AL16+AP16+AT16</f>
        <v>63.165</v>
      </c>
      <c r="D16" s="35">
        <v>2.513</v>
      </c>
      <c r="E16" s="35">
        <v>1</v>
      </c>
      <c r="F16" s="35">
        <v>11</v>
      </c>
      <c r="G16" s="35">
        <f t="shared" si="0"/>
        <v>11</v>
      </c>
      <c r="H16" s="103">
        <v>25.803</v>
      </c>
      <c r="I16" s="103">
        <v>1</v>
      </c>
      <c r="J16" s="103">
        <v>17</v>
      </c>
      <c r="K16" s="103">
        <f t="shared" si="1"/>
        <v>17</v>
      </c>
      <c r="L16" s="35">
        <v>96</v>
      </c>
      <c r="M16" s="35">
        <v>0.929</v>
      </c>
      <c r="N16" s="35">
        <v>10</v>
      </c>
      <c r="O16" s="35">
        <f t="shared" si="2"/>
        <v>9.290000000000001</v>
      </c>
      <c r="P16" s="35">
        <v>0.5</v>
      </c>
      <c r="Q16" s="35">
        <v>0.859</v>
      </c>
      <c r="R16" s="35">
        <v>5</v>
      </c>
      <c r="S16" s="35">
        <f t="shared" si="3"/>
        <v>4.295</v>
      </c>
      <c r="T16" s="103">
        <v>24</v>
      </c>
      <c r="U16" s="103">
        <v>0</v>
      </c>
      <c r="V16" s="103">
        <v>6</v>
      </c>
      <c r="W16" s="103">
        <f t="shared" si="4"/>
        <v>0</v>
      </c>
      <c r="X16" s="35">
        <v>1</v>
      </c>
      <c r="Y16" s="35">
        <v>5</v>
      </c>
      <c r="Z16" s="35">
        <v>5</v>
      </c>
      <c r="AA16" s="35">
        <v>2</v>
      </c>
      <c r="AB16" s="35">
        <v>0.75</v>
      </c>
      <c r="AC16" s="35">
        <v>6</v>
      </c>
      <c r="AD16" s="35">
        <f t="shared" si="6"/>
        <v>4.5</v>
      </c>
      <c r="AE16" s="35">
        <v>0</v>
      </c>
      <c r="AF16" s="35">
        <v>1</v>
      </c>
      <c r="AG16" s="70">
        <v>5</v>
      </c>
      <c r="AH16" s="71">
        <f t="shared" si="7"/>
        <v>5</v>
      </c>
      <c r="AI16" s="71">
        <v>197.54</v>
      </c>
      <c r="AJ16" s="71">
        <v>0</v>
      </c>
      <c r="AK16" s="71">
        <v>10</v>
      </c>
      <c r="AL16" s="71">
        <f t="shared" si="10"/>
        <v>0</v>
      </c>
      <c r="AM16" s="121">
        <v>4.74</v>
      </c>
      <c r="AN16" s="122">
        <v>0.472</v>
      </c>
      <c r="AO16" s="122">
        <v>15</v>
      </c>
      <c r="AP16" s="123">
        <f t="shared" si="8"/>
        <v>7.08</v>
      </c>
      <c r="AQ16" s="72">
        <v>0</v>
      </c>
      <c r="AR16" s="73">
        <v>0</v>
      </c>
      <c r="AS16" s="73">
        <v>10</v>
      </c>
      <c r="AT16" s="79">
        <f t="shared" si="9"/>
        <v>0</v>
      </c>
      <c r="AU16" s="99">
        <f>F16+J16+N16+R16+V16+Y16+AC16+AG16+AO16+AS16+AK16</f>
        <v>100</v>
      </c>
    </row>
    <row r="17" spans="1:47" ht="28.5" customHeight="1">
      <c r="A17" s="17" t="s">
        <v>50</v>
      </c>
      <c r="B17" s="18" t="s">
        <v>51</v>
      </c>
      <c r="C17" s="39">
        <f>G17+K17+O17+S17+W17+Z17+AD17+AH17+AL17+AP17+AT17</f>
        <v>59.304</v>
      </c>
      <c r="D17" s="35">
        <v>0.362</v>
      </c>
      <c r="E17" s="35">
        <v>1</v>
      </c>
      <c r="F17" s="35">
        <v>11</v>
      </c>
      <c r="G17" s="35">
        <f t="shared" si="0"/>
        <v>11</v>
      </c>
      <c r="H17" s="103">
        <v>37.668</v>
      </c>
      <c r="I17" s="103">
        <v>0.892</v>
      </c>
      <c r="J17" s="103">
        <v>17</v>
      </c>
      <c r="K17" s="103">
        <f t="shared" si="1"/>
        <v>15.164</v>
      </c>
      <c r="L17" s="35">
        <v>89.2</v>
      </c>
      <c r="M17" s="35">
        <v>0.814</v>
      </c>
      <c r="N17" s="35">
        <v>10</v>
      </c>
      <c r="O17" s="35">
        <f t="shared" si="2"/>
        <v>8.139999999999999</v>
      </c>
      <c r="P17" s="35">
        <v>0</v>
      </c>
      <c r="Q17" s="35">
        <v>1</v>
      </c>
      <c r="R17" s="35">
        <v>5</v>
      </c>
      <c r="S17" s="35">
        <f t="shared" si="3"/>
        <v>5</v>
      </c>
      <c r="T17" s="103">
        <v>36</v>
      </c>
      <c r="U17" s="103">
        <v>0</v>
      </c>
      <c r="V17" s="103">
        <v>6</v>
      </c>
      <c r="W17" s="103">
        <f t="shared" si="4"/>
        <v>0</v>
      </c>
      <c r="X17" s="35">
        <v>1</v>
      </c>
      <c r="Y17" s="35">
        <v>5</v>
      </c>
      <c r="Z17" s="35">
        <f t="shared" si="5"/>
        <v>5</v>
      </c>
      <c r="AA17" s="35">
        <v>14</v>
      </c>
      <c r="AB17" s="35">
        <v>0</v>
      </c>
      <c r="AC17" s="35">
        <v>6</v>
      </c>
      <c r="AD17" s="35">
        <f t="shared" si="6"/>
        <v>0</v>
      </c>
      <c r="AE17" s="35">
        <v>0</v>
      </c>
      <c r="AF17" s="35">
        <v>1</v>
      </c>
      <c r="AG17" s="70">
        <v>5</v>
      </c>
      <c r="AH17" s="71">
        <f t="shared" si="7"/>
        <v>5</v>
      </c>
      <c r="AI17" s="71">
        <v>0</v>
      </c>
      <c r="AJ17" s="71">
        <v>1</v>
      </c>
      <c r="AK17" s="71">
        <v>10</v>
      </c>
      <c r="AL17" s="71">
        <f t="shared" si="10"/>
        <v>10</v>
      </c>
      <c r="AM17" s="121">
        <v>21.183</v>
      </c>
      <c r="AN17" s="122">
        <v>0</v>
      </c>
      <c r="AO17" s="122">
        <v>15</v>
      </c>
      <c r="AP17" s="123">
        <f t="shared" si="8"/>
        <v>0</v>
      </c>
      <c r="AQ17" s="72">
        <v>0</v>
      </c>
      <c r="AR17" s="73">
        <v>0</v>
      </c>
      <c r="AS17" s="73">
        <v>10</v>
      </c>
      <c r="AT17" s="79">
        <f t="shared" si="9"/>
        <v>0</v>
      </c>
      <c r="AU17" s="99">
        <f>F17+J17+N17+R17+V17+Y17+AC17+AG17+AO17+AS17+AK17</f>
        <v>100</v>
      </c>
    </row>
    <row r="18" spans="1:47" ht="36.75" customHeight="1">
      <c r="A18" s="17" t="s">
        <v>52</v>
      </c>
      <c r="B18" s="18" t="s">
        <v>53</v>
      </c>
      <c r="C18" s="39">
        <f>G18+K18+O18+S18+W18+Z18+AD18+AH18+AL18+AP18</f>
        <v>46.70933</v>
      </c>
      <c r="D18" s="35">
        <v>1.467</v>
      </c>
      <c r="E18" s="35">
        <v>1</v>
      </c>
      <c r="F18" s="35">
        <v>12.22</v>
      </c>
      <c r="G18" s="35">
        <f t="shared" si="0"/>
        <v>12.22</v>
      </c>
      <c r="H18" s="103">
        <v>56.328</v>
      </c>
      <c r="I18" s="103">
        <v>0</v>
      </c>
      <c r="J18" s="103">
        <v>18.89</v>
      </c>
      <c r="K18" s="103">
        <f t="shared" si="1"/>
        <v>0</v>
      </c>
      <c r="L18" s="35">
        <v>75.6</v>
      </c>
      <c r="M18" s="35">
        <v>0.603</v>
      </c>
      <c r="N18" s="35">
        <v>11.11</v>
      </c>
      <c r="O18" s="35">
        <f t="shared" si="2"/>
        <v>6.69933</v>
      </c>
      <c r="P18" s="35">
        <v>0</v>
      </c>
      <c r="Q18" s="35">
        <v>1</v>
      </c>
      <c r="R18" s="35">
        <v>5.56</v>
      </c>
      <c r="S18" s="35">
        <f t="shared" si="3"/>
        <v>5.56</v>
      </c>
      <c r="T18" s="103">
        <v>53</v>
      </c>
      <c r="U18" s="103">
        <v>0</v>
      </c>
      <c r="V18" s="103">
        <v>6.67</v>
      </c>
      <c r="W18" s="103">
        <f t="shared" si="4"/>
        <v>0</v>
      </c>
      <c r="X18" s="35">
        <v>1</v>
      </c>
      <c r="Y18" s="35">
        <v>5.56</v>
      </c>
      <c r="Z18" s="35">
        <v>5.56</v>
      </c>
      <c r="AA18" s="35">
        <v>13</v>
      </c>
      <c r="AB18" s="35">
        <v>0</v>
      </c>
      <c r="AC18" s="35">
        <v>6.67</v>
      </c>
      <c r="AD18" s="35">
        <f t="shared" si="6"/>
        <v>0</v>
      </c>
      <c r="AE18" s="35">
        <v>0</v>
      </c>
      <c r="AF18" s="35">
        <v>1</v>
      </c>
      <c r="AG18" s="70">
        <v>5.56</v>
      </c>
      <c r="AH18" s="71">
        <f t="shared" si="7"/>
        <v>5.56</v>
      </c>
      <c r="AI18" s="71">
        <v>0</v>
      </c>
      <c r="AJ18" s="71">
        <v>1</v>
      </c>
      <c r="AK18" s="71">
        <v>11.11</v>
      </c>
      <c r="AL18" s="71">
        <f t="shared" si="10"/>
        <v>11.11</v>
      </c>
      <c r="AM18" s="121">
        <v>19.145</v>
      </c>
      <c r="AN18" s="122">
        <v>0</v>
      </c>
      <c r="AO18" s="122">
        <v>16.65</v>
      </c>
      <c r="AP18" s="123">
        <f t="shared" si="8"/>
        <v>0</v>
      </c>
      <c r="AQ18" s="106" t="s">
        <v>74</v>
      </c>
      <c r="AR18" s="107" t="s">
        <v>62</v>
      </c>
      <c r="AS18" s="107" t="s">
        <v>62</v>
      </c>
      <c r="AT18" s="108" t="s">
        <v>62</v>
      </c>
      <c r="AU18" s="99">
        <f>F18+J18+N18+R18+V18+Y18+AC18+AG18+AO18+AK18</f>
        <v>100.00000000000001</v>
      </c>
    </row>
    <row r="19" spans="1:47" ht="25.5" customHeight="1">
      <c r="A19" s="17" t="s">
        <v>93</v>
      </c>
      <c r="B19" s="18" t="s">
        <v>54</v>
      </c>
      <c r="C19" s="39">
        <f>G19+S19+W19+Z19+AH19+AL19+AP19</f>
        <v>59.837399999999995</v>
      </c>
      <c r="D19" s="35">
        <v>5.75</v>
      </c>
      <c r="E19" s="35">
        <v>0.818</v>
      </c>
      <c r="F19" s="35">
        <v>19.3</v>
      </c>
      <c r="G19" s="35">
        <f t="shared" si="0"/>
        <v>15.7874</v>
      </c>
      <c r="H19" s="103" t="s">
        <v>62</v>
      </c>
      <c r="I19" s="103" t="s">
        <v>62</v>
      </c>
      <c r="J19" s="103" t="s">
        <v>62</v>
      </c>
      <c r="K19" s="103" t="s">
        <v>62</v>
      </c>
      <c r="L19" s="35" t="s">
        <v>61</v>
      </c>
      <c r="M19" s="35" t="s">
        <v>61</v>
      </c>
      <c r="N19" s="35" t="s">
        <v>61</v>
      </c>
      <c r="O19" s="35" t="s">
        <v>61</v>
      </c>
      <c r="P19" s="35">
        <v>0</v>
      </c>
      <c r="Q19" s="35">
        <v>1</v>
      </c>
      <c r="R19" s="35">
        <v>8.77</v>
      </c>
      <c r="S19" s="35">
        <f t="shared" si="3"/>
        <v>8.77</v>
      </c>
      <c r="T19" s="103">
        <v>56</v>
      </c>
      <c r="U19" s="103">
        <v>0</v>
      </c>
      <c r="V19" s="103">
        <v>10.53</v>
      </c>
      <c r="W19" s="103">
        <f t="shared" si="4"/>
        <v>0</v>
      </c>
      <c r="X19" s="35">
        <v>1</v>
      </c>
      <c r="Y19" s="35">
        <v>8.87</v>
      </c>
      <c r="Z19" s="35">
        <f t="shared" si="5"/>
        <v>8.87</v>
      </c>
      <c r="AA19" s="35" t="s">
        <v>61</v>
      </c>
      <c r="AB19" s="35" t="s">
        <v>61</v>
      </c>
      <c r="AC19" s="35" t="s">
        <v>61</v>
      </c>
      <c r="AD19" s="35" t="s">
        <v>61</v>
      </c>
      <c r="AE19" s="35">
        <v>0</v>
      </c>
      <c r="AF19" s="35">
        <v>1</v>
      </c>
      <c r="AG19" s="70">
        <v>8.87</v>
      </c>
      <c r="AH19" s="71">
        <f t="shared" si="7"/>
        <v>8.87</v>
      </c>
      <c r="AI19" s="71">
        <v>0</v>
      </c>
      <c r="AJ19" s="71">
        <v>1</v>
      </c>
      <c r="AK19" s="71">
        <v>17.54</v>
      </c>
      <c r="AL19" s="71">
        <f t="shared" si="10"/>
        <v>17.54</v>
      </c>
      <c r="AM19" s="121">
        <v>21.586</v>
      </c>
      <c r="AN19" s="122">
        <v>0</v>
      </c>
      <c r="AO19" s="122">
        <v>26.12</v>
      </c>
      <c r="AP19" s="122">
        <f t="shared" si="8"/>
        <v>0</v>
      </c>
      <c r="AQ19" s="106" t="s">
        <v>74</v>
      </c>
      <c r="AR19" s="107" t="s">
        <v>62</v>
      </c>
      <c r="AS19" s="107" t="s">
        <v>62</v>
      </c>
      <c r="AT19" s="107" t="s">
        <v>62</v>
      </c>
      <c r="AU19" s="99">
        <f>F19+R19+V19+Y19+AG19+AO19+AK19</f>
        <v>100</v>
      </c>
    </row>
    <row r="20" spans="1:38" s="66" customFormat="1" ht="22.5" customHeight="1">
      <c r="A20" s="64"/>
      <c r="B20" s="65"/>
      <c r="C20" s="57"/>
      <c r="D20" s="57"/>
      <c r="E20" s="57"/>
      <c r="F20" s="57"/>
      <c r="G20" s="57"/>
      <c r="H20" s="104"/>
      <c r="I20" s="104"/>
      <c r="J20" s="104"/>
      <c r="K20" s="104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68"/>
      <c r="AH20" s="68"/>
      <c r="AI20" s="68"/>
      <c r="AJ20" s="68"/>
      <c r="AK20" s="68"/>
      <c r="AL20" s="68"/>
    </row>
    <row r="21" spans="1:38" s="66" customFormat="1" ht="25.5" customHeight="1">
      <c r="A21" s="64"/>
      <c r="B21" s="65"/>
      <c r="C21" s="57"/>
      <c r="D21" s="57"/>
      <c r="E21" s="57"/>
      <c r="F21" s="57"/>
      <c r="G21" s="57"/>
      <c r="H21" s="104"/>
      <c r="I21" s="104"/>
      <c r="J21" s="104"/>
      <c r="K21" s="104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68"/>
      <c r="AH21" s="68"/>
      <c r="AI21" s="68"/>
      <c r="AJ21" s="68"/>
      <c r="AK21" s="68"/>
      <c r="AL21" s="68"/>
    </row>
    <row r="22" spans="1:38" s="66" customFormat="1" ht="21.75" customHeight="1">
      <c r="A22" s="64"/>
      <c r="B22" s="65"/>
      <c r="C22" s="57"/>
      <c r="D22" s="57"/>
      <c r="E22" s="57"/>
      <c r="F22" s="57"/>
      <c r="G22" s="57"/>
      <c r="H22" s="104"/>
      <c r="I22" s="104"/>
      <c r="J22" s="104"/>
      <c r="K22" s="104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68"/>
      <c r="AH22" s="68"/>
      <c r="AI22" s="68"/>
      <c r="AJ22" s="68"/>
      <c r="AK22" s="68"/>
      <c r="AL22" s="68"/>
    </row>
    <row r="23" spans="1:38" s="66" customFormat="1" ht="21" customHeight="1">
      <c r="A23" s="64"/>
      <c r="B23" s="65"/>
      <c r="C23" s="57"/>
      <c r="D23" s="57"/>
      <c r="E23" s="57"/>
      <c r="F23" s="57"/>
      <c r="G23" s="57"/>
      <c r="H23" s="104"/>
      <c r="I23" s="104"/>
      <c r="J23" s="104"/>
      <c r="K23" s="104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68"/>
      <c r="AH23" s="68"/>
      <c r="AI23" s="68"/>
      <c r="AJ23" s="68"/>
      <c r="AK23" s="68"/>
      <c r="AL23" s="68"/>
    </row>
    <row r="24" spans="1:38" s="66" customFormat="1" ht="24" customHeight="1">
      <c r="A24" s="64"/>
      <c r="B24" s="65"/>
      <c r="C24" s="57"/>
      <c r="D24" s="57"/>
      <c r="E24" s="57"/>
      <c r="F24" s="57"/>
      <c r="G24" s="57"/>
      <c r="H24" s="104"/>
      <c r="I24" s="104"/>
      <c r="J24" s="104"/>
      <c r="K24" s="104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68"/>
      <c r="AH24" s="68"/>
      <c r="AI24" s="68"/>
      <c r="AJ24" s="68"/>
      <c r="AK24" s="68"/>
      <c r="AL24" s="68"/>
    </row>
    <row r="25" spans="1:38" s="66" customFormat="1" ht="20.25" customHeight="1">
      <c r="A25" s="64"/>
      <c r="B25" s="65"/>
      <c r="C25" s="57"/>
      <c r="D25" s="57"/>
      <c r="E25" s="57"/>
      <c r="F25" s="57"/>
      <c r="G25" s="57"/>
      <c r="H25" s="104"/>
      <c r="I25" s="104"/>
      <c r="J25" s="104"/>
      <c r="K25" s="104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68"/>
      <c r="AH25" s="68"/>
      <c r="AI25" s="68"/>
      <c r="AJ25" s="68"/>
      <c r="AK25" s="68"/>
      <c r="AL25" s="68"/>
    </row>
    <row r="26" spans="1:38" s="66" customFormat="1" ht="15.75" customHeight="1">
      <c r="A26" s="64"/>
      <c r="B26" s="65"/>
      <c r="C26" s="57"/>
      <c r="D26" s="57"/>
      <c r="E26" s="57"/>
      <c r="F26" s="57"/>
      <c r="G26" s="57"/>
      <c r="H26" s="104"/>
      <c r="I26" s="104"/>
      <c r="J26" s="104"/>
      <c r="K26" s="104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68"/>
      <c r="AH26" s="68"/>
      <c r="AI26" s="68"/>
      <c r="AJ26" s="68"/>
      <c r="AK26" s="68"/>
      <c r="AL26" s="68"/>
    </row>
    <row r="27" spans="1:38" s="66" customFormat="1" ht="22.5" customHeight="1">
      <c r="A27" s="64"/>
      <c r="B27" s="65"/>
      <c r="C27" s="57"/>
      <c r="D27" s="57"/>
      <c r="E27" s="57"/>
      <c r="F27" s="57"/>
      <c r="G27" s="57"/>
      <c r="H27" s="104"/>
      <c r="I27" s="104"/>
      <c r="J27" s="104"/>
      <c r="K27" s="104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68"/>
      <c r="AH27" s="68"/>
      <c r="AI27" s="68"/>
      <c r="AJ27" s="68"/>
      <c r="AK27" s="68"/>
      <c r="AL27" s="68"/>
    </row>
    <row r="28" spans="1:38" s="66" customFormat="1" ht="32.25" customHeight="1">
      <c r="A28" s="64"/>
      <c r="B28" s="65"/>
      <c r="C28" s="57"/>
      <c r="D28" s="57"/>
      <c r="E28" s="57"/>
      <c r="F28" s="57"/>
      <c r="G28" s="57"/>
      <c r="H28" s="104"/>
      <c r="I28" s="104"/>
      <c r="J28" s="104"/>
      <c r="K28" s="104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68"/>
      <c r="AH28" s="68"/>
      <c r="AI28" s="68"/>
      <c r="AJ28" s="68"/>
      <c r="AK28" s="68"/>
      <c r="AL28" s="68"/>
    </row>
    <row r="29" spans="1:38" s="66" customFormat="1" ht="21.75" customHeight="1">
      <c r="A29" s="64"/>
      <c r="B29" s="65"/>
      <c r="C29" s="57"/>
      <c r="D29" s="57"/>
      <c r="E29" s="57"/>
      <c r="F29" s="57"/>
      <c r="G29" s="57"/>
      <c r="H29" s="104"/>
      <c r="I29" s="104"/>
      <c r="J29" s="104"/>
      <c r="K29" s="104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68"/>
      <c r="AH29" s="68"/>
      <c r="AI29" s="68"/>
      <c r="AJ29" s="68"/>
      <c r="AK29" s="68"/>
      <c r="AL29" s="68"/>
    </row>
    <row r="30" spans="1:38" s="66" customFormat="1" ht="15.75" customHeight="1">
      <c r="A30" s="64"/>
      <c r="B30" s="65"/>
      <c r="C30" s="57"/>
      <c r="D30" s="57"/>
      <c r="E30" s="57"/>
      <c r="F30" s="57"/>
      <c r="G30" s="57"/>
      <c r="H30" s="104"/>
      <c r="I30" s="104"/>
      <c r="J30" s="104"/>
      <c r="K30" s="104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68"/>
      <c r="AH30" s="68"/>
      <c r="AI30" s="68"/>
      <c r="AJ30" s="68"/>
      <c r="AK30" s="68"/>
      <c r="AL30" s="68"/>
    </row>
    <row r="31" spans="1:38" s="66" customFormat="1" ht="17.25" customHeight="1">
      <c r="A31" s="64"/>
      <c r="B31" s="65"/>
      <c r="C31" s="57"/>
      <c r="D31" s="57"/>
      <c r="E31" s="57"/>
      <c r="F31" s="57"/>
      <c r="G31" s="57"/>
      <c r="H31" s="104"/>
      <c r="I31" s="104"/>
      <c r="J31" s="104"/>
      <c r="K31" s="104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68"/>
      <c r="AH31" s="68"/>
      <c r="AI31" s="68"/>
      <c r="AJ31" s="68"/>
      <c r="AK31" s="68"/>
      <c r="AL31" s="68"/>
    </row>
    <row r="32" spans="1:38" s="66" customFormat="1" ht="22.5" customHeight="1">
      <c r="A32" s="64"/>
      <c r="B32" s="65"/>
      <c r="C32" s="57"/>
      <c r="D32" s="57"/>
      <c r="E32" s="57"/>
      <c r="F32" s="57"/>
      <c r="G32" s="57"/>
      <c r="H32" s="104"/>
      <c r="I32" s="104"/>
      <c r="J32" s="104"/>
      <c r="K32" s="104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68"/>
      <c r="AH32" s="68"/>
      <c r="AI32" s="68"/>
      <c r="AJ32" s="68"/>
      <c r="AK32" s="68"/>
      <c r="AL32" s="68"/>
    </row>
    <row r="33" spans="1:38" s="66" customFormat="1" ht="22.5" customHeight="1">
      <c r="A33" s="64"/>
      <c r="B33" s="65"/>
      <c r="C33" s="57"/>
      <c r="D33" s="57"/>
      <c r="E33" s="57"/>
      <c r="F33" s="57"/>
      <c r="G33" s="57"/>
      <c r="H33" s="104"/>
      <c r="I33" s="104"/>
      <c r="J33" s="104"/>
      <c r="K33" s="104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68"/>
      <c r="AH33" s="68"/>
      <c r="AI33" s="68"/>
      <c r="AJ33" s="68"/>
      <c r="AK33" s="68"/>
      <c r="AL33" s="68"/>
    </row>
    <row r="34" spans="1:38" s="66" customFormat="1" ht="21.75" customHeight="1">
      <c r="A34" s="64"/>
      <c r="B34" s="65"/>
      <c r="C34" s="57"/>
      <c r="D34" s="57"/>
      <c r="E34" s="57"/>
      <c r="F34" s="57"/>
      <c r="G34" s="57"/>
      <c r="H34" s="104"/>
      <c r="I34" s="104"/>
      <c r="J34" s="104"/>
      <c r="K34" s="104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68"/>
      <c r="AH34" s="68"/>
      <c r="AI34" s="68"/>
      <c r="AJ34" s="68"/>
      <c r="AK34" s="68"/>
      <c r="AL34" s="68"/>
    </row>
    <row r="35" spans="1:38" s="66" customFormat="1" ht="21" customHeight="1">
      <c r="A35" s="64"/>
      <c r="B35" s="65"/>
      <c r="C35" s="57"/>
      <c r="D35" s="57"/>
      <c r="E35" s="57"/>
      <c r="F35" s="57"/>
      <c r="G35" s="57"/>
      <c r="H35" s="104"/>
      <c r="I35" s="104"/>
      <c r="J35" s="104"/>
      <c r="K35" s="104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68"/>
      <c r="AH35" s="68"/>
      <c r="AI35" s="68"/>
      <c r="AJ35" s="68"/>
      <c r="AK35" s="68"/>
      <c r="AL35" s="68"/>
    </row>
    <row r="36" spans="1:38" s="66" customFormat="1" ht="20.25" customHeight="1">
      <c r="A36" s="64"/>
      <c r="B36" s="65"/>
      <c r="C36" s="57"/>
      <c r="D36" s="57"/>
      <c r="E36" s="57"/>
      <c r="F36" s="57"/>
      <c r="G36" s="57"/>
      <c r="H36" s="104"/>
      <c r="I36" s="104"/>
      <c r="J36" s="104"/>
      <c r="K36" s="104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68"/>
      <c r="AH36" s="68"/>
      <c r="AI36" s="68"/>
      <c r="AJ36" s="68"/>
      <c r="AK36" s="68"/>
      <c r="AL36" s="68"/>
    </row>
    <row r="37" spans="1:38" s="66" customFormat="1" ht="22.5" customHeight="1">
      <c r="A37" s="64"/>
      <c r="B37" s="65"/>
      <c r="C37" s="57"/>
      <c r="D37" s="57"/>
      <c r="E37" s="57"/>
      <c r="F37" s="57"/>
      <c r="G37" s="57"/>
      <c r="H37" s="104"/>
      <c r="I37" s="104"/>
      <c r="J37" s="104"/>
      <c r="K37" s="104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68"/>
      <c r="AH37" s="68"/>
      <c r="AI37" s="68"/>
      <c r="AJ37" s="68"/>
      <c r="AK37" s="68"/>
      <c r="AL37" s="68"/>
    </row>
    <row r="38" spans="1:38" s="66" customFormat="1" ht="25.5" customHeight="1">
      <c r="A38" s="64"/>
      <c r="B38" s="65"/>
      <c r="C38" s="57"/>
      <c r="D38" s="57"/>
      <c r="E38" s="57"/>
      <c r="F38" s="57"/>
      <c r="G38" s="57"/>
      <c r="H38" s="104"/>
      <c r="I38" s="104"/>
      <c r="J38" s="104"/>
      <c r="K38" s="104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68"/>
      <c r="AH38" s="68"/>
      <c r="AI38" s="68"/>
      <c r="AJ38" s="68"/>
      <c r="AK38" s="68"/>
      <c r="AL38" s="68"/>
    </row>
    <row r="39" spans="1:38" s="66" customFormat="1" ht="32.25" customHeight="1">
      <c r="A39" s="64"/>
      <c r="B39" s="65"/>
      <c r="C39" s="57"/>
      <c r="D39" s="57"/>
      <c r="E39" s="57"/>
      <c r="F39" s="57"/>
      <c r="G39" s="57"/>
      <c r="H39" s="104"/>
      <c r="I39" s="104"/>
      <c r="J39" s="104"/>
      <c r="K39" s="104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68"/>
      <c r="AH39" s="68"/>
      <c r="AI39" s="68"/>
      <c r="AJ39" s="68"/>
      <c r="AK39" s="68"/>
      <c r="AL39" s="68"/>
    </row>
    <row r="40" spans="1:38" s="66" customFormat="1" ht="30" customHeight="1">
      <c r="A40" s="64"/>
      <c r="B40" s="65"/>
      <c r="C40" s="57"/>
      <c r="D40" s="57"/>
      <c r="E40" s="57"/>
      <c r="F40" s="57"/>
      <c r="G40" s="57"/>
      <c r="H40" s="104"/>
      <c r="I40" s="104"/>
      <c r="J40" s="104"/>
      <c r="K40" s="104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68"/>
      <c r="AH40" s="68"/>
      <c r="AI40" s="68"/>
      <c r="AJ40" s="68"/>
      <c r="AK40" s="68"/>
      <c r="AL40" s="68"/>
    </row>
    <row r="41" spans="1:38" s="66" customFormat="1" ht="25.5" customHeight="1">
      <c r="A41" s="64"/>
      <c r="B41" s="65"/>
      <c r="C41" s="57"/>
      <c r="D41" s="57"/>
      <c r="E41" s="57"/>
      <c r="F41" s="57"/>
      <c r="G41" s="57"/>
      <c r="H41" s="104"/>
      <c r="I41" s="104"/>
      <c r="J41" s="104"/>
      <c r="K41" s="104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68"/>
      <c r="AH41" s="68"/>
      <c r="AI41" s="68"/>
      <c r="AJ41" s="68"/>
      <c r="AK41" s="68"/>
      <c r="AL41" s="68"/>
    </row>
    <row r="42" spans="1:38" s="66" customFormat="1" ht="25.5" customHeight="1">
      <c r="A42" s="64"/>
      <c r="B42" s="65"/>
      <c r="C42" s="57"/>
      <c r="D42" s="57"/>
      <c r="E42" s="57"/>
      <c r="F42" s="57"/>
      <c r="G42" s="57"/>
      <c r="H42" s="104"/>
      <c r="I42" s="104"/>
      <c r="J42" s="104"/>
      <c r="K42" s="104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68"/>
      <c r="AH42" s="68"/>
      <c r="AI42" s="68"/>
      <c r="AJ42" s="68"/>
      <c r="AK42" s="68"/>
      <c r="AL42" s="68"/>
    </row>
    <row r="43" spans="1:38" s="66" customFormat="1" ht="27.75" customHeight="1">
      <c r="A43" s="67"/>
      <c r="B43" s="65"/>
      <c r="C43" s="57"/>
      <c r="D43" s="57"/>
      <c r="E43" s="57"/>
      <c r="F43" s="57"/>
      <c r="G43" s="57"/>
      <c r="H43" s="104"/>
      <c r="I43" s="104"/>
      <c r="J43" s="104"/>
      <c r="K43" s="104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68"/>
      <c r="AH43" s="68"/>
      <c r="AI43" s="68"/>
      <c r="AJ43" s="68"/>
      <c r="AK43" s="68"/>
      <c r="AL43" s="68"/>
    </row>
    <row r="44" spans="2:11" s="66" customFormat="1" ht="15">
      <c r="B44" s="69"/>
      <c r="H44" s="105"/>
      <c r="I44" s="105"/>
      <c r="J44" s="105"/>
      <c r="K44" s="105"/>
    </row>
  </sheetData>
  <sheetProtection/>
  <autoFilter ref="A4:AP4"/>
  <mergeCells count="15">
    <mergeCell ref="AM2:AP2"/>
    <mergeCell ref="AQ2:AT2"/>
    <mergeCell ref="AI2:AL2"/>
    <mergeCell ref="A1:I1"/>
    <mergeCell ref="C2:C3"/>
    <mergeCell ref="B2:B3"/>
    <mergeCell ref="A2:A3"/>
    <mergeCell ref="AA2:AD2"/>
    <mergeCell ref="AE2:AH2"/>
    <mergeCell ref="D2:G2"/>
    <mergeCell ref="H2:K2"/>
    <mergeCell ref="L2:O2"/>
    <mergeCell ref="P2:S2"/>
    <mergeCell ref="T2:W2"/>
    <mergeCell ref="X2:Z2"/>
  </mergeCells>
  <printOptions/>
  <pageMargins left="0.1968503937007874" right="0.2362204724409449" top="0.3937007874015748" bottom="0.35433070866141736" header="0.31496062992125984" footer="0.31496062992125984"/>
  <pageSetup fitToHeight="2" fitToWidth="1" horizontalDpi="600" verticalDpi="600" orientation="landscape" paperSize="9" scale="36" r:id="rId1"/>
  <rowBreaks count="1" manualBreakCount="1">
    <brk id="19" max="41" man="1"/>
  </rowBreaks>
  <colBreaks count="1" manualBreakCount="1">
    <brk id="26" max="4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44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A19" sqref="A19"/>
    </sheetView>
  </sheetViews>
  <sheetFormatPr defaultColWidth="9.140625" defaultRowHeight="15"/>
  <cols>
    <col min="1" max="1" width="4.57421875" style="0" customWidth="1"/>
    <col min="2" max="2" width="32.140625" style="4" customWidth="1"/>
    <col min="3" max="3" width="15.28125" style="37" customWidth="1"/>
    <col min="4" max="4" width="8.8515625" style="0" customWidth="1"/>
    <col min="5" max="5" width="8.00390625" style="0" customWidth="1"/>
    <col min="6" max="6" width="7.28125" style="0" customWidth="1"/>
    <col min="7" max="7" width="11.140625" style="0" customWidth="1"/>
    <col min="8" max="8" width="11.00390625" style="0" customWidth="1"/>
    <col min="9" max="9" width="9.8515625" style="0" customWidth="1"/>
    <col min="10" max="10" width="10.421875" style="0" customWidth="1"/>
    <col min="12" max="14" width="9.140625" style="26" customWidth="1"/>
  </cols>
  <sheetData>
    <row r="1" spans="1:14" s="7" customFormat="1" ht="40.5" customHeight="1">
      <c r="A1" s="145" t="s">
        <v>28</v>
      </c>
      <c r="B1" s="145"/>
      <c r="C1" s="145"/>
      <c r="D1" s="145"/>
      <c r="E1" s="145"/>
      <c r="F1" s="145"/>
      <c r="G1" s="145"/>
      <c r="H1" s="145"/>
      <c r="I1" s="145"/>
      <c r="J1" s="145"/>
      <c r="L1" s="74"/>
      <c r="M1" s="74"/>
      <c r="N1" s="74"/>
    </row>
    <row r="2" spans="1:14" s="7" customFormat="1" ht="67.5" customHeight="1">
      <c r="A2" s="147" t="s">
        <v>3</v>
      </c>
      <c r="B2" s="147" t="s">
        <v>6</v>
      </c>
      <c r="C2" s="149" t="s">
        <v>30</v>
      </c>
      <c r="D2" s="150" t="s">
        <v>69</v>
      </c>
      <c r="E2" s="151"/>
      <c r="F2" s="151"/>
      <c r="G2" s="152"/>
      <c r="H2" s="150" t="s">
        <v>58</v>
      </c>
      <c r="I2" s="151"/>
      <c r="J2" s="151"/>
      <c r="K2" s="152"/>
      <c r="L2" s="146" t="s">
        <v>78</v>
      </c>
      <c r="M2" s="146"/>
      <c r="N2" s="146"/>
    </row>
    <row r="3" spans="1:14" s="11" customFormat="1" ht="21.75" customHeight="1">
      <c r="A3" s="148"/>
      <c r="B3" s="148"/>
      <c r="C3" s="149"/>
      <c r="D3" s="8" t="s">
        <v>24</v>
      </c>
      <c r="E3" s="9" t="s">
        <v>5</v>
      </c>
      <c r="F3" s="9" t="s">
        <v>55</v>
      </c>
      <c r="G3" s="9" t="s">
        <v>56</v>
      </c>
      <c r="H3" s="8" t="s">
        <v>24</v>
      </c>
      <c r="I3" s="9" t="s">
        <v>5</v>
      </c>
      <c r="J3" s="9" t="s">
        <v>55</v>
      </c>
      <c r="K3" s="9" t="s">
        <v>56</v>
      </c>
      <c r="L3" s="9" t="s">
        <v>5</v>
      </c>
      <c r="M3" s="9" t="s">
        <v>55</v>
      </c>
      <c r="N3" s="9" t="s">
        <v>56</v>
      </c>
    </row>
    <row r="4" spans="1:14" s="6" customFormat="1" ht="9.75" customHeight="1">
      <c r="A4" s="5"/>
      <c r="B4" s="5"/>
      <c r="C4" s="38"/>
      <c r="L4" s="25"/>
      <c r="M4" s="25"/>
      <c r="N4" s="25"/>
    </row>
    <row r="5" spans="1:15" ht="23.25" customHeight="1">
      <c r="A5" s="17" t="s">
        <v>32</v>
      </c>
      <c r="B5" s="18" t="s">
        <v>33</v>
      </c>
      <c r="C5" s="39">
        <f>G5+K5+N5</f>
        <v>64.68</v>
      </c>
      <c r="D5" s="35">
        <v>4.232</v>
      </c>
      <c r="E5" s="35">
        <v>0.848</v>
      </c>
      <c r="F5" s="35">
        <v>35</v>
      </c>
      <c r="G5" s="35">
        <f aca="true" t="shared" si="0" ref="G5:G19">E5*F5</f>
        <v>29.68</v>
      </c>
      <c r="H5" s="35">
        <v>100</v>
      </c>
      <c r="I5" s="35">
        <v>1</v>
      </c>
      <c r="J5" s="35">
        <v>35</v>
      </c>
      <c r="K5" s="35">
        <f aca="true" t="shared" si="1" ref="K5:K19">I5*J5</f>
        <v>35</v>
      </c>
      <c r="L5" s="75">
        <v>0</v>
      </c>
      <c r="M5" s="76">
        <v>30</v>
      </c>
      <c r="N5" s="35">
        <f aca="true" t="shared" si="2" ref="N5:N19">L5*M5</f>
        <v>0</v>
      </c>
      <c r="O5" s="99">
        <f>F5+J5+M5</f>
        <v>100</v>
      </c>
    </row>
    <row r="6" spans="1:15" ht="27" customHeight="1">
      <c r="A6" s="17" t="s">
        <v>34</v>
      </c>
      <c r="B6" s="18" t="s">
        <v>35</v>
      </c>
      <c r="C6" s="39">
        <f>N6</f>
        <v>0</v>
      </c>
      <c r="D6" s="35" t="s">
        <v>61</v>
      </c>
      <c r="E6" s="35" t="s">
        <v>61</v>
      </c>
      <c r="F6" s="35" t="s">
        <v>61</v>
      </c>
      <c r="G6" s="35" t="s">
        <v>61</v>
      </c>
      <c r="H6" s="35" t="s">
        <v>61</v>
      </c>
      <c r="I6" s="35" t="s">
        <v>61</v>
      </c>
      <c r="J6" s="35" t="s">
        <v>61</v>
      </c>
      <c r="K6" s="35" t="s">
        <v>61</v>
      </c>
      <c r="L6" s="75">
        <v>0</v>
      </c>
      <c r="M6" s="76">
        <v>100</v>
      </c>
      <c r="N6" s="35">
        <f t="shared" si="2"/>
        <v>0</v>
      </c>
      <c r="O6" s="99">
        <f>M6</f>
        <v>100</v>
      </c>
    </row>
    <row r="7" spans="1:15" ht="27" customHeight="1">
      <c r="A7" s="17" t="s">
        <v>32</v>
      </c>
      <c r="B7" s="18" t="s">
        <v>36</v>
      </c>
      <c r="C7" s="39">
        <f>G7+N7</f>
        <v>53.85</v>
      </c>
      <c r="D7" s="35">
        <v>0</v>
      </c>
      <c r="E7" s="35">
        <v>1</v>
      </c>
      <c r="F7" s="35">
        <v>53.85</v>
      </c>
      <c r="G7" s="35">
        <f t="shared" si="0"/>
        <v>53.85</v>
      </c>
      <c r="H7" s="35" t="s">
        <v>61</v>
      </c>
      <c r="I7" s="35" t="s">
        <v>61</v>
      </c>
      <c r="J7" s="35" t="s">
        <v>61</v>
      </c>
      <c r="K7" s="35" t="s">
        <v>61</v>
      </c>
      <c r="L7" s="75">
        <v>0</v>
      </c>
      <c r="M7" s="76">
        <v>46.15</v>
      </c>
      <c r="N7" s="35">
        <f t="shared" si="2"/>
        <v>0</v>
      </c>
      <c r="O7" s="99">
        <f>F7+M7</f>
        <v>100</v>
      </c>
    </row>
    <row r="8" spans="1:15" ht="24.75" customHeight="1">
      <c r="A8" s="17" t="s">
        <v>32</v>
      </c>
      <c r="B8" s="18" t="s">
        <v>37</v>
      </c>
      <c r="C8" s="39">
        <f>G8+K8+N8</f>
        <v>35</v>
      </c>
      <c r="D8" s="35">
        <v>50</v>
      </c>
      <c r="E8" s="35">
        <v>0</v>
      </c>
      <c r="F8" s="35">
        <v>35</v>
      </c>
      <c r="G8" s="35">
        <f t="shared" si="0"/>
        <v>0</v>
      </c>
      <c r="H8" s="35">
        <v>100</v>
      </c>
      <c r="I8" s="35">
        <v>1</v>
      </c>
      <c r="J8" s="35">
        <v>35</v>
      </c>
      <c r="K8" s="35">
        <f t="shared" si="1"/>
        <v>35</v>
      </c>
      <c r="L8" s="75">
        <v>0</v>
      </c>
      <c r="M8" s="76">
        <v>30</v>
      </c>
      <c r="N8" s="35">
        <f t="shared" si="2"/>
        <v>0</v>
      </c>
      <c r="O8" s="99">
        <f>F8+J8+M8</f>
        <v>100</v>
      </c>
    </row>
    <row r="9" spans="1:15" ht="24.75" customHeight="1">
      <c r="A9" s="17" t="s">
        <v>32</v>
      </c>
      <c r="B9" s="18" t="s">
        <v>38</v>
      </c>
      <c r="C9" s="39">
        <f>G9+K9+N9</f>
        <v>65</v>
      </c>
      <c r="D9" s="35">
        <v>100</v>
      </c>
      <c r="E9" s="35">
        <v>0</v>
      </c>
      <c r="F9" s="35">
        <v>35</v>
      </c>
      <c r="G9" s="35">
        <f t="shared" si="0"/>
        <v>0</v>
      </c>
      <c r="H9" s="35">
        <v>100</v>
      </c>
      <c r="I9" s="35">
        <v>1</v>
      </c>
      <c r="J9" s="35">
        <v>35</v>
      </c>
      <c r="K9" s="35">
        <f t="shared" si="1"/>
        <v>35</v>
      </c>
      <c r="L9" s="75">
        <v>1</v>
      </c>
      <c r="M9" s="76">
        <v>30</v>
      </c>
      <c r="N9" s="35">
        <f t="shared" si="2"/>
        <v>30</v>
      </c>
      <c r="O9" s="99">
        <f>F9+J9+M9</f>
        <v>100</v>
      </c>
    </row>
    <row r="10" spans="1:15" ht="21.75" customHeight="1">
      <c r="A10" s="17" t="s">
        <v>39</v>
      </c>
      <c r="B10" s="18" t="s">
        <v>57</v>
      </c>
      <c r="C10" s="39">
        <f>N10</f>
        <v>0</v>
      </c>
      <c r="D10" s="35" t="s">
        <v>61</v>
      </c>
      <c r="E10" s="35" t="s">
        <v>61</v>
      </c>
      <c r="F10" s="35" t="s">
        <v>61</v>
      </c>
      <c r="G10" s="35" t="s">
        <v>61</v>
      </c>
      <c r="H10" s="35" t="s">
        <v>61</v>
      </c>
      <c r="I10" s="35" t="s">
        <v>61</v>
      </c>
      <c r="J10" s="35" t="s">
        <v>61</v>
      </c>
      <c r="K10" s="35" t="s">
        <v>61</v>
      </c>
      <c r="L10" s="35">
        <v>0</v>
      </c>
      <c r="M10" s="35">
        <v>100</v>
      </c>
      <c r="N10" s="35">
        <f>L10*M10</f>
        <v>0</v>
      </c>
      <c r="O10" s="99">
        <f>M10</f>
        <v>100</v>
      </c>
    </row>
    <row r="11" spans="1:15" ht="25.5" customHeight="1">
      <c r="A11" s="17" t="s">
        <v>40</v>
      </c>
      <c r="B11" s="18" t="s">
        <v>65</v>
      </c>
      <c r="C11" s="39">
        <f>G11+K11+N11</f>
        <v>49.14</v>
      </c>
      <c r="D11" s="35">
        <v>21.186</v>
      </c>
      <c r="E11" s="35">
        <v>0.404</v>
      </c>
      <c r="F11" s="35">
        <v>35</v>
      </c>
      <c r="G11" s="35">
        <f t="shared" si="0"/>
        <v>14.14</v>
      </c>
      <c r="H11" s="35">
        <v>100</v>
      </c>
      <c r="I11" s="35">
        <v>1</v>
      </c>
      <c r="J11" s="35">
        <v>35</v>
      </c>
      <c r="K11" s="35">
        <f t="shared" si="1"/>
        <v>35</v>
      </c>
      <c r="L11" s="75">
        <v>0</v>
      </c>
      <c r="M11" s="75">
        <v>30</v>
      </c>
      <c r="N11" s="35">
        <f t="shared" si="2"/>
        <v>0</v>
      </c>
      <c r="O11" s="99">
        <f>F11+J11+M11</f>
        <v>100</v>
      </c>
    </row>
    <row r="12" spans="1:15" ht="30" customHeight="1">
      <c r="A12" s="17" t="s">
        <v>41</v>
      </c>
      <c r="B12" s="18" t="s">
        <v>42</v>
      </c>
      <c r="C12" s="39">
        <f aca="true" t="shared" si="3" ref="C12:C17">G12+K12+N12</f>
        <v>35</v>
      </c>
      <c r="D12" s="35">
        <v>100</v>
      </c>
      <c r="E12" s="35">
        <v>0</v>
      </c>
      <c r="F12" s="35">
        <v>35</v>
      </c>
      <c r="G12" s="35">
        <f t="shared" si="0"/>
        <v>0</v>
      </c>
      <c r="H12" s="35">
        <v>100</v>
      </c>
      <c r="I12" s="35">
        <v>1</v>
      </c>
      <c r="J12" s="35">
        <v>35</v>
      </c>
      <c r="K12" s="35">
        <f>I12*J12</f>
        <v>35</v>
      </c>
      <c r="L12" s="75">
        <v>0</v>
      </c>
      <c r="M12" s="75">
        <v>30</v>
      </c>
      <c r="N12" s="35">
        <f t="shared" si="2"/>
        <v>0</v>
      </c>
      <c r="O12" s="99">
        <f>F12+M12+J12</f>
        <v>100</v>
      </c>
    </row>
    <row r="13" spans="1:15" ht="33" customHeight="1">
      <c r="A13" s="17" t="s">
        <v>43</v>
      </c>
      <c r="B13" s="18" t="s">
        <v>66</v>
      </c>
      <c r="C13" s="39">
        <f t="shared" si="3"/>
        <v>35</v>
      </c>
      <c r="D13" s="35">
        <v>36.195</v>
      </c>
      <c r="E13" s="35">
        <v>0</v>
      </c>
      <c r="F13" s="35">
        <v>35</v>
      </c>
      <c r="G13" s="35">
        <f t="shared" si="0"/>
        <v>0</v>
      </c>
      <c r="H13" s="35">
        <v>100</v>
      </c>
      <c r="I13" s="35">
        <v>1</v>
      </c>
      <c r="J13" s="35">
        <v>35</v>
      </c>
      <c r="K13" s="35">
        <f t="shared" si="1"/>
        <v>35</v>
      </c>
      <c r="L13" s="75">
        <v>0</v>
      </c>
      <c r="M13" s="75">
        <v>30</v>
      </c>
      <c r="N13" s="35">
        <f t="shared" si="2"/>
        <v>0</v>
      </c>
      <c r="O13" s="99">
        <f>F13+J13+M13</f>
        <v>100</v>
      </c>
    </row>
    <row r="14" spans="1:15" ht="24.75" customHeight="1">
      <c r="A14" s="17" t="s">
        <v>44</v>
      </c>
      <c r="B14" s="18" t="s">
        <v>45</v>
      </c>
      <c r="C14" s="39">
        <f t="shared" si="3"/>
        <v>70</v>
      </c>
      <c r="D14" s="35">
        <v>0.399</v>
      </c>
      <c r="E14" s="35">
        <v>1</v>
      </c>
      <c r="F14" s="35">
        <v>35</v>
      </c>
      <c r="G14" s="35">
        <f t="shared" si="0"/>
        <v>35</v>
      </c>
      <c r="H14" s="35">
        <v>100</v>
      </c>
      <c r="I14" s="35">
        <v>1</v>
      </c>
      <c r="J14" s="35">
        <v>35</v>
      </c>
      <c r="K14" s="35">
        <f t="shared" si="1"/>
        <v>35</v>
      </c>
      <c r="L14" s="75">
        <v>0</v>
      </c>
      <c r="M14" s="75">
        <v>30</v>
      </c>
      <c r="N14" s="35">
        <f t="shared" si="2"/>
        <v>0</v>
      </c>
      <c r="O14" s="99">
        <f>F14+J14+M14</f>
        <v>100</v>
      </c>
    </row>
    <row r="15" spans="1:15" ht="22.5" customHeight="1">
      <c r="A15" s="17" t="s">
        <v>46</v>
      </c>
      <c r="B15" s="18" t="s">
        <v>47</v>
      </c>
      <c r="C15" s="39">
        <f>G15+K15+N15</f>
        <v>70</v>
      </c>
      <c r="D15" s="35">
        <v>1.683</v>
      </c>
      <c r="E15" s="35">
        <v>1</v>
      </c>
      <c r="F15" s="35">
        <v>35</v>
      </c>
      <c r="G15" s="35">
        <f t="shared" si="0"/>
        <v>35</v>
      </c>
      <c r="H15" s="35">
        <v>100</v>
      </c>
      <c r="I15" s="35">
        <v>1</v>
      </c>
      <c r="J15" s="35">
        <v>35</v>
      </c>
      <c r="K15" s="35">
        <f t="shared" si="1"/>
        <v>35</v>
      </c>
      <c r="L15" s="75">
        <v>0</v>
      </c>
      <c r="M15" s="75">
        <v>30</v>
      </c>
      <c r="N15" s="35">
        <f t="shared" si="2"/>
        <v>0</v>
      </c>
      <c r="O15" s="99">
        <f>F15+J15+M15</f>
        <v>100</v>
      </c>
    </row>
    <row r="16" spans="1:15" ht="30.75" customHeight="1">
      <c r="A16" s="17" t="s">
        <v>48</v>
      </c>
      <c r="B16" s="18" t="s">
        <v>49</v>
      </c>
      <c r="C16" s="39">
        <f t="shared" si="3"/>
        <v>100</v>
      </c>
      <c r="D16" s="35">
        <v>2.036</v>
      </c>
      <c r="E16" s="35">
        <v>1</v>
      </c>
      <c r="F16" s="35">
        <v>35</v>
      </c>
      <c r="G16" s="35">
        <f t="shared" si="0"/>
        <v>35</v>
      </c>
      <c r="H16" s="35">
        <v>100</v>
      </c>
      <c r="I16" s="35">
        <v>1</v>
      </c>
      <c r="J16" s="35">
        <v>35</v>
      </c>
      <c r="K16" s="35">
        <f t="shared" si="1"/>
        <v>35</v>
      </c>
      <c r="L16" s="75">
        <v>1</v>
      </c>
      <c r="M16" s="75">
        <v>30</v>
      </c>
      <c r="N16" s="35">
        <f t="shared" si="2"/>
        <v>30</v>
      </c>
      <c r="O16" s="99">
        <f>F16+J16+M16</f>
        <v>100</v>
      </c>
    </row>
    <row r="17" spans="1:15" ht="28.5" customHeight="1">
      <c r="A17" s="17" t="s">
        <v>50</v>
      </c>
      <c r="B17" s="18" t="s">
        <v>51</v>
      </c>
      <c r="C17" s="39">
        <f t="shared" si="3"/>
        <v>70</v>
      </c>
      <c r="D17" s="35">
        <v>2.29</v>
      </c>
      <c r="E17" s="35">
        <v>1</v>
      </c>
      <c r="F17" s="35">
        <v>35</v>
      </c>
      <c r="G17" s="35">
        <f t="shared" si="0"/>
        <v>35</v>
      </c>
      <c r="H17" s="35">
        <v>100</v>
      </c>
      <c r="I17" s="35">
        <v>1</v>
      </c>
      <c r="J17" s="35">
        <v>35</v>
      </c>
      <c r="K17" s="35">
        <f t="shared" si="1"/>
        <v>35</v>
      </c>
      <c r="L17" s="75">
        <v>0</v>
      </c>
      <c r="M17" s="75">
        <v>30</v>
      </c>
      <c r="N17" s="35">
        <f t="shared" si="2"/>
        <v>0</v>
      </c>
      <c r="O17" s="99">
        <f>F17+J17+M17</f>
        <v>100</v>
      </c>
    </row>
    <row r="18" spans="1:15" ht="36.75" customHeight="1">
      <c r="A18" s="17" t="s">
        <v>52</v>
      </c>
      <c r="B18" s="18" t="s">
        <v>53</v>
      </c>
      <c r="C18" s="39">
        <f>G18+N18</f>
        <v>53.85</v>
      </c>
      <c r="D18" s="35">
        <v>0</v>
      </c>
      <c r="E18" s="35">
        <v>1</v>
      </c>
      <c r="F18" s="35">
        <v>53.85</v>
      </c>
      <c r="G18" s="35">
        <f t="shared" si="0"/>
        <v>53.85</v>
      </c>
      <c r="H18" s="35" t="s">
        <v>61</v>
      </c>
      <c r="I18" s="35" t="s">
        <v>61</v>
      </c>
      <c r="J18" s="35" t="s">
        <v>61</v>
      </c>
      <c r="K18" s="35" t="s">
        <v>61</v>
      </c>
      <c r="L18" s="75">
        <v>0</v>
      </c>
      <c r="M18" s="75">
        <v>46.15</v>
      </c>
      <c r="N18" s="35">
        <f t="shared" si="2"/>
        <v>0</v>
      </c>
      <c r="O18" s="99">
        <f>F18+M18</f>
        <v>100</v>
      </c>
    </row>
    <row r="19" spans="1:15" ht="25.5" customHeight="1">
      <c r="A19" s="17" t="s">
        <v>93</v>
      </c>
      <c r="B19" s="18" t="s">
        <v>54</v>
      </c>
      <c r="C19" s="39">
        <f>G19+K19+N19</f>
        <v>63.035</v>
      </c>
      <c r="D19" s="35">
        <v>5.663</v>
      </c>
      <c r="E19" s="35">
        <v>0.801</v>
      </c>
      <c r="F19" s="35">
        <v>35</v>
      </c>
      <c r="G19" s="35">
        <f t="shared" si="0"/>
        <v>28.035</v>
      </c>
      <c r="H19" s="35">
        <v>100</v>
      </c>
      <c r="I19" s="35">
        <v>1</v>
      </c>
      <c r="J19" s="35">
        <v>35</v>
      </c>
      <c r="K19" s="35">
        <f t="shared" si="1"/>
        <v>35</v>
      </c>
      <c r="L19" s="75">
        <v>0</v>
      </c>
      <c r="M19" s="75">
        <v>30</v>
      </c>
      <c r="N19" s="35">
        <f t="shared" si="2"/>
        <v>0</v>
      </c>
      <c r="O19" s="99">
        <f>F19+J19+M19</f>
        <v>100</v>
      </c>
    </row>
    <row r="20" spans="1:11" s="26" customFormat="1" ht="22.5" customHeight="1">
      <c r="A20" s="54"/>
      <c r="B20" s="55"/>
      <c r="C20" s="43"/>
      <c r="D20" s="44"/>
      <c r="E20" s="44"/>
      <c r="F20" s="44"/>
      <c r="G20" s="44"/>
      <c r="H20" s="44"/>
      <c r="I20" s="44"/>
      <c r="J20" s="44"/>
      <c r="K20" s="44"/>
    </row>
    <row r="21" spans="1:11" s="26" customFormat="1" ht="25.5" customHeight="1">
      <c r="A21" s="54"/>
      <c r="B21" s="55"/>
      <c r="C21" s="43"/>
      <c r="D21" s="44"/>
      <c r="E21" s="44"/>
      <c r="F21" s="44"/>
      <c r="G21" s="44"/>
      <c r="H21" s="44"/>
      <c r="I21" s="44"/>
      <c r="J21" s="44"/>
      <c r="K21" s="44"/>
    </row>
    <row r="22" spans="1:11" s="26" customFormat="1" ht="21.75" customHeight="1">
      <c r="A22" s="54"/>
      <c r="B22" s="55"/>
      <c r="C22" s="43"/>
      <c r="D22" s="44"/>
      <c r="E22" s="44"/>
      <c r="F22" s="44"/>
      <c r="G22" s="44"/>
      <c r="H22" s="44"/>
      <c r="I22" s="44"/>
      <c r="J22" s="44"/>
      <c r="K22" s="44"/>
    </row>
    <row r="23" spans="1:11" s="26" customFormat="1" ht="21" customHeight="1">
      <c r="A23" s="54"/>
      <c r="B23" s="55"/>
      <c r="C23" s="43"/>
      <c r="D23" s="44"/>
      <c r="E23" s="44"/>
      <c r="F23" s="44"/>
      <c r="G23" s="44"/>
      <c r="H23" s="44"/>
      <c r="I23" s="44"/>
      <c r="J23" s="44"/>
      <c r="K23" s="44"/>
    </row>
    <row r="24" spans="1:11" s="26" customFormat="1" ht="24" customHeight="1">
      <c r="A24" s="54"/>
      <c r="B24" s="55"/>
      <c r="C24" s="43"/>
      <c r="D24" s="44"/>
      <c r="E24" s="44"/>
      <c r="F24" s="44"/>
      <c r="G24" s="44"/>
      <c r="H24" s="44"/>
      <c r="I24" s="44"/>
      <c r="J24" s="44"/>
      <c r="K24" s="44"/>
    </row>
    <row r="25" spans="1:11" s="26" customFormat="1" ht="20.25" customHeight="1">
      <c r="A25" s="54"/>
      <c r="B25" s="55"/>
      <c r="C25" s="43"/>
      <c r="D25" s="44"/>
      <c r="E25" s="44"/>
      <c r="F25" s="44"/>
      <c r="G25" s="44"/>
      <c r="H25" s="44"/>
      <c r="I25" s="44"/>
      <c r="J25" s="44"/>
      <c r="K25" s="44"/>
    </row>
    <row r="26" spans="1:11" s="26" customFormat="1" ht="15.75" customHeight="1">
      <c r="A26" s="54"/>
      <c r="B26" s="55"/>
      <c r="C26" s="43"/>
      <c r="D26" s="44"/>
      <c r="E26" s="44"/>
      <c r="F26" s="44"/>
      <c r="G26" s="44"/>
      <c r="H26" s="44"/>
      <c r="I26" s="44"/>
      <c r="J26" s="44"/>
      <c r="K26" s="44"/>
    </row>
    <row r="27" spans="1:11" s="26" customFormat="1" ht="22.5" customHeight="1">
      <c r="A27" s="54"/>
      <c r="B27" s="55"/>
      <c r="C27" s="43"/>
      <c r="D27" s="44"/>
      <c r="E27" s="44"/>
      <c r="F27" s="44"/>
      <c r="G27" s="44"/>
      <c r="H27" s="44"/>
      <c r="I27" s="44"/>
      <c r="J27" s="44"/>
      <c r="K27" s="44"/>
    </row>
    <row r="28" spans="1:11" s="26" customFormat="1" ht="32.25" customHeight="1">
      <c r="A28" s="54"/>
      <c r="B28" s="55"/>
      <c r="C28" s="43"/>
      <c r="D28" s="44"/>
      <c r="E28" s="44"/>
      <c r="F28" s="44"/>
      <c r="G28" s="44"/>
      <c r="H28" s="44"/>
      <c r="I28" s="44"/>
      <c r="J28" s="44"/>
      <c r="K28" s="44"/>
    </row>
    <row r="29" spans="1:11" s="26" customFormat="1" ht="21.75" customHeight="1">
      <c r="A29" s="54"/>
      <c r="B29" s="55"/>
      <c r="C29" s="43"/>
      <c r="D29" s="44"/>
      <c r="E29" s="44"/>
      <c r="F29" s="44"/>
      <c r="G29" s="44"/>
      <c r="H29" s="44"/>
      <c r="I29" s="44"/>
      <c r="J29" s="44"/>
      <c r="K29" s="44"/>
    </row>
    <row r="30" spans="1:11" s="26" customFormat="1" ht="15.75" customHeight="1">
      <c r="A30" s="54"/>
      <c r="B30" s="55"/>
      <c r="C30" s="43"/>
      <c r="D30" s="44"/>
      <c r="E30" s="44"/>
      <c r="F30" s="44"/>
      <c r="G30" s="44"/>
      <c r="H30" s="44"/>
      <c r="I30" s="44"/>
      <c r="J30" s="44"/>
      <c r="K30" s="44"/>
    </row>
    <row r="31" spans="1:11" s="26" customFormat="1" ht="17.25" customHeight="1">
      <c r="A31" s="54"/>
      <c r="B31" s="55"/>
      <c r="C31" s="43"/>
      <c r="D31" s="44"/>
      <c r="E31" s="44"/>
      <c r="F31" s="44"/>
      <c r="G31" s="44"/>
      <c r="H31" s="44"/>
      <c r="I31" s="44"/>
      <c r="J31" s="44"/>
      <c r="K31" s="44"/>
    </row>
    <row r="32" spans="1:11" ht="22.5" customHeight="1">
      <c r="A32" s="54"/>
      <c r="B32" s="55"/>
      <c r="C32" s="43"/>
      <c r="D32" s="44"/>
      <c r="E32" s="44"/>
      <c r="F32" s="44"/>
      <c r="G32" s="44"/>
      <c r="H32" s="44"/>
      <c r="I32" s="44"/>
      <c r="J32" s="44"/>
      <c r="K32" s="44"/>
    </row>
    <row r="33" spans="1:11" ht="22.5" customHeight="1">
      <c r="A33" s="54"/>
      <c r="B33" s="55"/>
      <c r="C33" s="43"/>
      <c r="D33" s="44"/>
      <c r="E33" s="44"/>
      <c r="F33" s="44"/>
      <c r="G33" s="44"/>
      <c r="H33" s="44"/>
      <c r="I33" s="44"/>
      <c r="J33" s="44"/>
      <c r="K33" s="44"/>
    </row>
    <row r="34" spans="1:11" ht="21.75" customHeight="1">
      <c r="A34" s="54"/>
      <c r="B34" s="55"/>
      <c r="C34" s="43"/>
      <c r="D34" s="44"/>
      <c r="E34" s="44"/>
      <c r="F34" s="44"/>
      <c r="G34" s="44"/>
      <c r="H34" s="44"/>
      <c r="I34" s="44"/>
      <c r="J34" s="44"/>
      <c r="K34" s="44"/>
    </row>
    <row r="35" spans="1:11" ht="21" customHeight="1">
      <c r="A35" s="54"/>
      <c r="B35" s="55"/>
      <c r="C35" s="43"/>
      <c r="D35" s="44"/>
      <c r="E35" s="44"/>
      <c r="F35" s="44"/>
      <c r="G35" s="44"/>
      <c r="H35" s="44"/>
      <c r="I35" s="44"/>
      <c r="J35" s="44"/>
      <c r="K35" s="44"/>
    </row>
    <row r="36" spans="1:11" ht="20.25" customHeight="1">
      <c r="A36" s="54"/>
      <c r="B36" s="55"/>
      <c r="C36" s="43"/>
      <c r="D36" s="44"/>
      <c r="E36" s="44"/>
      <c r="F36" s="44"/>
      <c r="G36" s="44"/>
      <c r="H36" s="44"/>
      <c r="I36" s="44"/>
      <c r="J36" s="44"/>
      <c r="K36" s="44"/>
    </row>
    <row r="37" spans="1:11" ht="22.5" customHeight="1">
      <c r="A37" s="54"/>
      <c r="B37" s="55"/>
      <c r="C37" s="43"/>
      <c r="D37" s="44"/>
      <c r="E37" s="44"/>
      <c r="F37" s="44"/>
      <c r="G37" s="44"/>
      <c r="H37" s="44"/>
      <c r="I37" s="44"/>
      <c r="J37" s="44"/>
      <c r="K37" s="44"/>
    </row>
    <row r="38" spans="1:11" ht="25.5" customHeight="1">
      <c r="A38" s="54"/>
      <c r="B38" s="55"/>
      <c r="C38" s="43"/>
      <c r="D38" s="44"/>
      <c r="E38" s="44"/>
      <c r="F38" s="44"/>
      <c r="G38" s="44"/>
      <c r="H38" s="44"/>
      <c r="I38" s="44"/>
      <c r="J38" s="44"/>
      <c r="K38" s="44"/>
    </row>
    <row r="39" spans="1:11" ht="32.25" customHeight="1">
      <c r="A39" s="54"/>
      <c r="B39" s="55"/>
      <c r="C39" s="43"/>
      <c r="D39" s="44"/>
      <c r="E39" s="44"/>
      <c r="F39" s="44"/>
      <c r="G39" s="44"/>
      <c r="H39" s="44"/>
      <c r="I39" s="44"/>
      <c r="J39" s="44"/>
      <c r="K39" s="44"/>
    </row>
    <row r="40" spans="1:11" ht="30" customHeight="1">
      <c r="A40" s="54"/>
      <c r="B40" s="55"/>
      <c r="C40" s="43"/>
      <c r="D40" s="44"/>
      <c r="E40" s="44"/>
      <c r="F40" s="44"/>
      <c r="G40" s="44"/>
      <c r="H40" s="44"/>
      <c r="I40" s="44"/>
      <c r="J40" s="44"/>
      <c r="K40" s="44"/>
    </row>
    <row r="41" spans="1:11" ht="25.5" customHeight="1">
      <c r="A41" s="54"/>
      <c r="B41" s="55"/>
      <c r="C41" s="43"/>
      <c r="D41" s="44"/>
      <c r="E41" s="44"/>
      <c r="F41" s="44"/>
      <c r="G41" s="44"/>
      <c r="H41" s="44"/>
      <c r="I41" s="44"/>
      <c r="J41" s="44"/>
      <c r="K41" s="44"/>
    </row>
    <row r="42" spans="1:11" ht="25.5" customHeight="1">
      <c r="A42" s="54"/>
      <c r="B42" s="55"/>
      <c r="C42" s="43"/>
      <c r="D42" s="44"/>
      <c r="E42" s="44"/>
      <c r="F42" s="44"/>
      <c r="G42" s="44"/>
      <c r="H42" s="44"/>
      <c r="I42" s="44"/>
      <c r="J42" s="44"/>
      <c r="K42" s="44"/>
    </row>
    <row r="43" spans="1:11" ht="27.75" customHeight="1">
      <c r="A43" s="56"/>
      <c r="B43" s="55"/>
      <c r="C43" s="43"/>
      <c r="D43" s="44"/>
      <c r="E43" s="44"/>
      <c r="F43" s="44"/>
      <c r="G43" s="44"/>
      <c r="H43" s="44"/>
      <c r="I43" s="44"/>
      <c r="J43" s="44"/>
      <c r="K43" s="44"/>
    </row>
    <row r="44" spans="8:11" ht="15">
      <c r="H44" s="44"/>
      <c r="I44" s="44"/>
      <c r="J44" s="44"/>
      <c r="K44" s="44"/>
    </row>
  </sheetData>
  <sheetProtection/>
  <autoFilter ref="A4:N4"/>
  <mergeCells count="7">
    <mergeCell ref="A1:J1"/>
    <mergeCell ref="L2:N2"/>
    <mergeCell ref="A2:A3"/>
    <mergeCell ref="B2:B3"/>
    <mergeCell ref="C2:C3"/>
    <mergeCell ref="D2:G2"/>
    <mergeCell ref="H2:K2"/>
  </mergeCells>
  <printOptions/>
  <pageMargins left="0.6692913385826772" right="0.2362204724409449" top="0.7480314960629921" bottom="0.7480314960629921" header="0.31496062992125984" footer="0.31496062992125984"/>
  <pageSetup horizontalDpi="600" verticalDpi="600" orientation="landscape" paperSize="9" scale="67" r:id="rId1"/>
  <rowBreaks count="1" manualBreakCount="1">
    <brk id="19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43"/>
  <sheetViews>
    <sheetView view="pageBreakPreview" zoomScaleSheetLayoutView="100" zoomScalePageLayoutView="0" workbookViewId="0" topLeftCell="A1">
      <pane xSplit="1" ySplit="4" topLeftCell="B10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E26" sqref="E26"/>
    </sheetView>
  </sheetViews>
  <sheetFormatPr defaultColWidth="9.140625" defaultRowHeight="15"/>
  <cols>
    <col min="1" max="1" width="4.57421875" style="0" customWidth="1"/>
    <col min="2" max="2" width="30.421875" style="4" customWidth="1"/>
    <col min="3" max="3" width="10.421875" style="66" customWidth="1"/>
    <col min="4" max="4" width="8.28125" style="37" customWidth="1"/>
    <col min="5" max="5" width="6.00390625" style="0" customWidth="1"/>
    <col min="6" max="6" width="7.28125" style="0" customWidth="1"/>
    <col min="7" max="7" width="6.140625" style="0" customWidth="1"/>
    <col min="8" max="8" width="6.8515625" style="0" customWidth="1"/>
    <col min="9" max="9" width="6.57421875" style="0" customWidth="1"/>
    <col min="10" max="10" width="8.28125" style="0" customWidth="1"/>
    <col min="11" max="11" width="7.00390625" style="0" customWidth="1"/>
    <col min="12" max="12" width="10.7109375" style="0" customWidth="1"/>
    <col min="13" max="13" width="11.8515625" style="0" customWidth="1"/>
    <col min="14" max="14" width="10.8515625" style="0" customWidth="1"/>
    <col min="15" max="15" width="8.00390625" style="0" customWidth="1"/>
  </cols>
  <sheetData>
    <row r="1" spans="1:4" s="7" customFormat="1" ht="23.25" customHeight="1">
      <c r="A1" s="145" t="s">
        <v>27</v>
      </c>
      <c r="B1" s="145"/>
      <c r="C1" s="61"/>
      <c r="D1" s="61"/>
    </row>
    <row r="2" spans="1:15" s="7" customFormat="1" ht="88.5" customHeight="1">
      <c r="A2" s="162" t="s">
        <v>3</v>
      </c>
      <c r="B2" s="162" t="s">
        <v>6</v>
      </c>
      <c r="C2" s="160" t="s">
        <v>30</v>
      </c>
      <c r="D2" s="157" t="s">
        <v>70</v>
      </c>
      <c r="E2" s="158"/>
      <c r="F2" s="158"/>
      <c r="G2" s="159"/>
      <c r="H2" s="153" t="s">
        <v>79</v>
      </c>
      <c r="I2" s="154"/>
      <c r="J2" s="154"/>
      <c r="K2" s="155"/>
      <c r="L2" s="156" t="s">
        <v>80</v>
      </c>
      <c r="M2" s="156"/>
      <c r="N2" s="156"/>
      <c r="O2" s="156"/>
    </row>
    <row r="3" spans="1:15" s="11" customFormat="1" ht="38.25" customHeight="1">
      <c r="A3" s="163"/>
      <c r="B3" s="163"/>
      <c r="C3" s="161"/>
      <c r="D3" s="63" t="s">
        <v>60</v>
      </c>
      <c r="E3" s="9" t="s">
        <v>5</v>
      </c>
      <c r="F3" s="9" t="s">
        <v>55</v>
      </c>
      <c r="G3" s="9" t="s">
        <v>56</v>
      </c>
      <c r="H3" s="8" t="s">
        <v>24</v>
      </c>
      <c r="I3" s="9" t="s">
        <v>5</v>
      </c>
      <c r="J3" s="9" t="s">
        <v>55</v>
      </c>
      <c r="K3" s="9" t="s">
        <v>56</v>
      </c>
      <c r="L3" s="8" t="s">
        <v>24</v>
      </c>
      <c r="M3" s="9" t="s">
        <v>5</v>
      </c>
      <c r="N3" s="9" t="s">
        <v>55</v>
      </c>
      <c r="O3" s="9" t="s">
        <v>56</v>
      </c>
    </row>
    <row r="4" spans="1:4" s="6" customFormat="1" ht="15">
      <c r="A4" s="53"/>
      <c r="B4" s="53"/>
      <c r="C4" s="38"/>
      <c r="D4" s="62"/>
    </row>
    <row r="5" spans="1:16" ht="23.25" customHeight="1">
      <c r="A5" s="17" t="s">
        <v>32</v>
      </c>
      <c r="B5" s="18" t="s">
        <v>33</v>
      </c>
      <c r="C5" s="39">
        <f>G5+K5+O5</f>
        <v>92.23</v>
      </c>
      <c r="D5" s="42" t="s">
        <v>63</v>
      </c>
      <c r="E5" s="35">
        <v>1</v>
      </c>
      <c r="F5" s="35">
        <v>35</v>
      </c>
      <c r="G5" s="35">
        <f aca="true" t="shared" si="0" ref="G5:G19">E5*F5</f>
        <v>35</v>
      </c>
      <c r="H5" s="35" t="s">
        <v>63</v>
      </c>
      <c r="I5" s="35">
        <v>1</v>
      </c>
      <c r="J5" s="35">
        <v>35</v>
      </c>
      <c r="K5" s="35">
        <f aca="true" t="shared" si="1" ref="K5:K19">I5*J5</f>
        <v>35</v>
      </c>
      <c r="L5" s="98">
        <v>74</v>
      </c>
      <c r="M5" s="98">
        <v>0.741</v>
      </c>
      <c r="N5" s="98">
        <v>30</v>
      </c>
      <c r="O5" s="35">
        <f aca="true" t="shared" si="2" ref="O5:O19">M5*N5</f>
        <v>22.23</v>
      </c>
      <c r="P5" s="99">
        <f>F5+J5+N5</f>
        <v>100</v>
      </c>
    </row>
    <row r="6" spans="1:16" ht="27" customHeight="1">
      <c r="A6" s="17" t="s">
        <v>34</v>
      </c>
      <c r="B6" s="18" t="s">
        <v>35</v>
      </c>
      <c r="C6" s="39">
        <f aca="true" t="shared" si="3" ref="C6:C19">G6+K6+O6</f>
        <v>98.8</v>
      </c>
      <c r="D6" s="42" t="s">
        <v>63</v>
      </c>
      <c r="E6" s="35">
        <v>1</v>
      </c>
      <c r="F6" s="35">
        <v>35</v>
      </c>
      <c r="G6" s="35">
        <f t="shared" si="0"/>
        <v>35</v>
      </c>
      <c r="H6" s="35" t="s">
        <v>63</v>
      </c>
      <c r="I6" s="35">
        <v>1</v>
      </c>
      <c r="J6" s="35">
        <v>35</v>
      </c>
      <c r="K6" s="35">
        <f t="shared" si="1"/>
        <v>35</v>
      </c>
      <c r="L6" s="98">
        <v>96</v>
      </c>
      <c r="M6" s="98">
        <v>0.96</v>
      </c>
      <c r="N6" s="98">
        <v>30</v>
      </c>
      <c r="O6" s="35">
        <f t="shared" si="2"/>
        <v>28.799999999999997</v>
      </c>
      <c r="P6" s="99">
        <f aca="true" t="shared" si="4" ref="P6:P19">F6+J6+N6</f>
        <v>100</v>
      </c>
    </row>
    <row r="7" spans="1:16" ht="25.5" customHeight="1">
      <c r="A7" s="17" t="s">
        <v>32</v>
      </c>
      <c r="B7" s="18" t="s">
        <v>36</v>
      </c>
      <c r="C7" s="39">
        <f t="shared" si="3"/>
        <v>95.8</v>
      </c>
      <c r="D7" s="42" t="s">
        <v>63</v>
      </c>
      <c r="E7" s="35">
        <v>1</v>
      </c>
      <c r="F7" s="35">
        <v>35</v>
      </c>
      <c r="G7" s="35">
        <f t="shared" si="0"/>
        <v>35</v>
      </c>
      <c r="H7" s="35" t="s">
        <v>63</v>
      </c>
      <c r="I7" s="35">
        <v>1</v>
      </c>
      <c r="J7" s="35">
        <v>35</v>
      </c>
      <c r="K7" s="35">
        <f t="shared" si="1"/>
        <v>35</v>
      </c>
      <c r="L7" s="98">
        <v>86</v>
      </c>
      <c r="M7" s="98">
        <v>0.86</v>
      </c>
      <c r="N7" s="98">
        <v>30</v>
      </c>
      <c r="O7" s="35">
        <f t="shared" si="2"/>
        <v>25.8</v>
      </c>
      <c r="P7" s="99">
        <f t="shared" si="4"/>
        <v>100</v>
      </c>
    </row>
    <row r="8" spans="1:16" ht="23.25" customHeight="1">
      <c r="A8" s="17" t="s">
        <v>32</v>
      </c>
      <c r="B8" s="18" t="s">
        <v>37</v>
      </c>
      <c r="C8" s="39">
        <f t="shared" si="3"/>
        <v>27.540000000000003</v>
      </c>
      <c r="D8" s="42" t="s">
        <v>64</v>
      </c>
      <c r="E8" s="35">
        <v>0</v>
      </c>
      <c r="F8" s="35">
        <v>35</v>
      </c>
      <c r="G8" s="35">
        <f t="shared" si="0"/>
        <v>0</v>
      </c>
      <c r="H8" s="35" t="s">
        <v>64</v>
      </c>
      <c r="I8" s="35">
        <v>0</v>
      </c>
      <c r="J8" s="35">
        <v>35</v>
      </c>
      <c r="K8" s="35">
        <f t="shared" si="1"/>
        <v>0</v>
      </c>
      <c r="L8" s="98">
        <v>92</v>
      </c>
      <c r="M8" s="98">
        <v>0.918</v>
      </c>
      <c r="N8" s="98">
        <v>30</v>
      </c>
      <c r="O8" s="35">
        <f t="shared" si="2"/>
        <v>27.540000000000003</v>
      </c>
      <c r="P8" s="99">
        <f t="shared" si="4"/>
        <v>100</v>
      </c>
    </row>
    <row r="9" spans="1:16" ht="24" customHeight="1">
      <c r="A9" s="17" t="s">
        <v>32</v>
      </c>
      <c r="B9" s="18" t="s">
        <v>38</v>
      </c>
      <c r="C9" s="39">
        <f t="shared" si="3"/>
        <v>57.17</v>
      </c>
      <c r="D9" s="42" t="s">
        <v>64</v>
      </c>
      <c r="E9" s="35">
        <v>0</v>
      </c>
      <c r="F9" s="35">
        <v>35</v>
      </c>
      <c r="G9" s="35">
        <f t="shared" si="0"/>
        <v>0</v>
      </c>
      <c r="H9" s="35" t="s">
        <v>63</v>
      </c>
      <c r="I9" s="35">
        <v>1</v>
      </c>
      <c r="J9" s="35">
        <v>35</v>
      </c>
      <c r="K9" s="35">
        <f t="shared" si="1"/>
        <v>35</v>
      </c>
      <c r="L9" s="98">
        <v>74</v>
      </c>
      <c r="M9" s="98">
        <v>0.739</v>
      </c>
      <c r="N9" s="98">
        <v>30</v>
      </c>
      <c r="O9" s="35">
        <f t="shared" si="2"/>
        <v>22.169999999999998</v>
      </c>
      <c r="P9" s="99">
        <f t="shared" si="4"/>
        <v>100</v>
      </c>
    </row>
    <row r="10" spans="1:16" ht="21.75" customHeight="1">
      <c r="A10" s="17" t="s">
        <v>39</v>
      </c>
      <c r="B10" s="18" t="s">
        <v>57</v>
      </c>
      <c r="C10" s="39">
        <f t="shared" si="3"/>
        <v>74.29</v>
      </c>
      <c r="D10" s="42" t="s">
        <v>63</v>
      </c>
      <c r="E10" s="35">
        <v>1</v>
      </c>
      <c r="F10" s="35">
        <v>35</v>
      </c>
      <c r="G10" s="35">
        <f t="shared" si="0"/>
        <v>35</v>
      </c>
      <c r="H10" s="35" t="s">
        <v>63</v>
      </c>
      <c r="I10" s="35">
        <v>1</v>
      </c>
      <c r="J10" s="35">
        <v>35</v>
      </c>
      <c r="K10" s="35">
        <f t="shared" si="1"/>
        <v>35</v>
      </c>
      <c r="L10" s="98">
        <v>14</v>
      </c>
      <c r="M10" s="98">
        <v>0.143</v>
      </c>
      <c r="N10" s="98">
        <v>30</v>
      </c>
      <c r="O10" s="35">
        <f t="shared" si="2"/>
        <v>4.29</v>
      </c>
      <c r="P10" s="99">
        <f t="shared" si="4"/>
        <v>100</v>
      </c>
    </row>
    <row r="11" spans="1:16" ht="27" customHeight="1">
      <c r="A11" s="17" t="s">
        <v>40</v>
      </c>
      <c r="B11" s="18" t="s">
        <v>65</v>
      </c>
      <c r="C11" s="39">
        <f t="shared" si="3"/>
        <v>86.26</v>
      </c>
      <c r="D11" s="42" t="s">
        <v>63</v>
      </c>
      <c r="E11" s="35">
        <v>1</v>
      </c>
      <c r="F11" s="35">
        <v>35</v>
      </c>
      <c r="G11" s="35">
        <f t="shared" si="0"/>
        <v>35</v>
      </c>
      <c r="H11" s="35" t="s">
        <v>63</v>
      </c>
      <c r="I11" s="35">
        <v>1</v>
      </c>
      <c r="J11" s="35">
        <v>35</v>
      </c>
      <c r="K11" s="35">
        <f t="shared" si="1"/>
        <v>35</v>
      </c>
      <c r="L11" s="98">
        <v>54</v>
      </c>
      <c r="M11" s="98">
        <v>0.542</v>
      </c>
      <c r="N11" s="98">
        <v>30</v>
      </c>
      <c r="O11" s="35">
        <f t="shared" si="2"/>
        <v>16.26</v>
      </c>
      <c r="P11" s="99">
        <f t="shared" si="4"/>
        <v>100</v>
      </c>
    </row>
    <row r="12" spans="1:16" ht="30.75" customHeight="1">
      <c r="A12" s="17" t="s">
        <v>41</v>
      </c>
      <c r="B12" s="18" t="s">
        <v>42</v>
      </c>
      <c r="C12" s="39">
        <f t="shared" si="3"/>
        <v>73.99</v>
      </c>
      <c r="D12" s="42" t="s">
        <v>63</v>
      </c>
      <c r="E12" s="35">
        <v>1</v>
      </c>
      <c r="F12" s="35">
        <v>35</v>
      </c>
      <c r="G12" s="35">
        <f t="shared" si="0"/>
        <v>35</v>
      </c>
      <c r="H12" s="35" t="s">
        <v>63</v>
      </c>
      <c r="I12" s="35">
        <v>1</v>
      </c>
      <c r="J12" s="35">
        <v>35</v>
      </c>
      <c r="K12" s="35">
        <f t="shared" si="1"/>
        <v>35</v>
      </c>
      <c r="L12" s="98">
        <v>13</v>
      </c>
      <c r="M12" s="98">
        <v>0.133</v>
      </c>
      <c r="N12" s="98">
        <v>30</v>
      </c>
      <c r="O12" s="35">
        <f t="shared" si="2"/>
        <v>3.99</v>
      </c>
      <c r="P12" s="99">
        <f t="shared" si="4"/>
        <v>100</v>
      </c>
    </row>
    <row r="13" spans="1:16" ht="33" customHeight="1">
      <c r="A13" s="17" t="s">
        <v>43</v>
      </c>
      <c r="B13" s="18" t="s">
        <v>66</v>
      </c>
      <c r="C13" s="39">
        <f t="shared" si="3"/>
        <v>0</v>
      </c>
      <c r="D13" s="42" t="s">
        <v>63</v>
      </c>
      <c r="E13" s="35">
        <v>0</v>
      </c>
      <c r="F13" s="35">
        <v>35</v>
      </c>
      <c r="G13" s="35">
        <f t="shared" si="0"/>
        <v>0</v>
      </c>
      <c r="H13" s="35" t="s">
        <v>64</v>
      </c>
      <c r="I13" s="35">
        <v>0</v>
      </c>
      <c r="J13" s="35">
        <v>35</v>
      </c>
      <c r="K13" s="35">
        <f t="shared" si="1"/>
        <v>0</v>
      </c>
      <c r="L13" s="98">
        <v>0</v>
      </c>
      <c r="M13" s="98">
        <v>0</v>
      </c>
      <c r="N13" s="98">
        <v>30</v>
      </c>
      <c r="O13" s="35">
        <f t="shared" si="2"/>
        <v>0</v>
      </c>
      <c r="P13" s="99">
        <f t="shared" si="4"/>
        <v>100</v>
      </c>
    </row>
    <row r="14" spans="1:16" ht="27.75" customHeight="1">
      <c r="A14" s="17" t="s">
        <v>44</v>
      </c>
      <c r="B14" s="18" t="s">
        <v>45</v>
      </c>
      <c r="C14" s="39">
        <f t="shared" si="3"/>
        <v>70.63</v>
      </c>
      <c r="D14" s="42" t="s">
        <v>63</v>
      </c>
      <c r="E14" s="35">
        <v>1</v>
      </c>
      <c r="F14" s="35">
        <v>35</v>
      </c>
      <c r="G14" s="35">
        <f t="shared" si="0"/>
        <v>35</v>
      </c>
      <c r="H14" s="35" t="s">
        <v>63</v>
      </c>
      <c r="I14" s="35">
        <v>1</v>
      </c>
      <c r="J14" s="35">
        <v>35</v>
      </c>
      <c r="K14" s="35">
        <f t="shared" si="1"/>
        <v>35</v>
      </c>
      <c r="L14" s="98">
        <v>2</v>
      </c>
      <c r="M14" s="98">
        <v>0.021</v>
      </c>
      <c r="N14" s="98">
        <v>30</v>
      </c>
      <c r="O14" s="35">
        <f t="shared" si="2"/>
        <v>0.63</v>
      </c>
      <c r="P14" s="99">
        <f t="shared" si="4"/>
        <v>100</v>
      </c>
    </row>
    <row r="15" spans="1:16" ht="22.5" customHeight="1">
      <c r="A15" s="17" t="s">
        <v>46</v>
      </c>
      <c r="B15" s="18" t="s">
        <v>47</v>
      </c>
      <c r="C15" s="39">
        <f t="shared" si="3"/>
        <v>88.75</v>
      </c>
      <c r="D15" s="42" t="s">
        <v>63</v>
      </c>
      <c r="E15" s="35">
        <v>1</v>
      </c>
      <c r="F15" s="35">
        <v>35</v>
      </c>
      <c r="G15" s="35">
        <f t="shared" si="0"/>
        <v>35</v>
      </c>
      <c r="H15" s="35" t="s">
        <v>63</v>
      </c>
      <c r="I15" s="35">
        <v>1</v>
      </c>
      <c r="J15" s="35">
        <v>35</v>
      </c>
      <c r="K15" s="35">
        <f t="shared" si="1"/>
        <v>35</v>
      </c>
      <c r="L15" s="98">
        <v>63</v>
      </c>
      <c r="M15" s="98">
        <v>0.625</v>
      </c>
      <c r="N15" s="98">
        <v>30</v>
      </c>
      <c r="O15" s="35">
        <f t="shared" si="2"/>
        <v>18.75</v>
      </c>
      <c r="P15" s="99">
        <f t="shared" si="4"/>
        <v>100</v>
      </c>
    </row>
    <row r="16" spans="1:16" ht="26.25" customHeight="1">
      <c r="A16" s="17" t="s">
        <v>48</v>
      </c>
      <c r="B16" s="18" t="s">
        <v>49</v>
      </c>
      <c r="C16" s="39">
        <f t="shared" si="3"/>
        <v>42.05</v>
      </c>
      <c r="D16" s="42" t="s">
        <v>63</v>
      </c>
      <c r="E16" s="35">
        <v>1</v>
      </c>
      <c r="F16" s="35">
        <v>35</v>
      </c>
      <c r="G16" s="35">
        <f t="shared" si="0"/>
        <v>35</v>
      </c>
      <c r="H16" s="35" t="s">
        <v>64</v>
      </c>
      <c r="I16" s="35">
        <v>0</v>
      </c>
      <c r="J16" s="35">
        <v>35</v>
      </c>
      <c r="K16" s="35">
        <f t="shared" si="1"/>
        <v>0</v>
      </c>
      <c r="L16" s="98">
        <v>24</v>
      </c>
      <c r="M16" s="98">
        <v>0.235</v>
      </c>
      <c r="N16" s="98">
        <v>30</v>
      </c>
      <c r="O16" s="35">
        <f t="shared" si="2"/>
        <v>7.05</v>
      </c>
      <c r="P16" s="99">
        <f t="shared" si="4"/>
        <v>100</v>
      </c>
    </row>
    <row r="17" spans="1:16" ht="24" customHeight="1">
      <c r="A17" s="17" t="s">
        <v>50</v>
      </c>
      <c r="B17" s="18" t="s">
        <v>51</v>
      </c>
      <c r="C17" s="39">
        <f t="shared" si="3"/>
        <v>44.24</v>
      </c>
      <c r="D17" s="42" t="s">
        <v>63</v>
      </c>
      <c r="E17" s="35">
        <v>1</v>
      </c>
      <c r="F17" s="35">
        <v>35</v>
      </c>
      <c r="G17" s="35">
        <f t="shared" si="0"/>
        <v>35</v>
      </c>
      <c r="H17" s="35" t="s">
        <v>64</v>
      </c>
      <c r="I17" s="35">
        <v>0</v>
      </c>
      <c r="J17" s="35">
        <v>35</v>
      </c>
      <c r="K17" s="35">
        <f t="shared" si="1"/>
        <v>0</v>
      </c>
      <c r="L17" s="98">
        <v>31</v>
      </c>
      <c r="M17" s="98">
        <v>0.308</v>
      </c>
      <c r="N17" s="98">
        <v>30</v>
      </c>
      <c r="O17" s="35">
        <f t="shared" si="2"/>
        <v>9.24</v>
      </c>
      <c r="P17" s="99">
        <f t="shared" si="4"/>
        <v>100</v>
      </c>
    </row>
    <row r="18" spans="1:16" ht="36.75" customHeight="1">
      <c r="A18" s="17" t="s">
        <v>52</v>
      </c>
      <c r="B18" s="18" t="s">
        <v>53</v>
      </c>
      <c r="C18" s="39">
        <f t="shared" si="3"/>
        <v>41.33</v>
      </c>
      <c r="D18" s="42" t="s">
        <v>63</v>
      </c>
      <c r="E18" s="35">
        <v>1</v>
      </c>
      <c r="F18" s="35">
        <v>35</v>
      </c>
      <c r="G18" s="35">
        <f t="shared" si="0"/>
        <v>35</v>
      </c>
      <c r="H18" s="35" t="s">
        <v>64</v>
      </c>
      <c r="I18" s="35">
        <v>0</v>
      </c>
      <c r="J18" s="35">
        <v>35</v>
      </c>
      <c r="K18" s="35">
        <f t="shared" si="1"/>
        <v>0</v>
      </c>
      <c r="L18" s="98">
        <v>21</v>
      </c>
      <c r="M18" s="98">
        <v>0.211</v>
      </c>
      <c r="N18" s="98">
        <v>30</v>
      </c>
      <c r="O18" s="35">
        <f t="shared" si="2"/>
        <v>6.33</v>
      </c>
      <c r="P18" s="99">
        <f t="shared" si="4"/>
        <v>100</v>
      </c>
    </row>
    <row r="19" spans="1:16" ht="29.25" customHeight="1">
      <c r="A19" s="17" t="s">
        <v>93</v>
      </c>
      <c r="B19" s="18" t="s">
        <v>54</v>
      </c>
      <c r="C19" s="39">
        <f t="shared" si="3"/>
        <v>41</v>
      </c>
      <c r="D19" s="42" t="s">
        <v>63</v>
      </c>
      <c r="E19" s="35">
        <v>1</v>
      </c>
      <c r="F19" s="35">
        <v>35</v>
      </c>
      <c r="G19" s="35">
        <f t="shared" si="0"/>
        <v>35</v>
      </c>
      <c r="H19" s="35" t="s">
        <v>64</v>
      </c>
      <c r="I19" s="35">
        <v>0</v>
      </c>
      <c r="J19" s="35">
        <v>35</v>
      </c>
      <c r="K19" s="35">
        <f t="shared" si="1"/>
        <v>0</v>
      </c>
      <c r="L19" s="98">
        <v>20</v>
      </c>
      <c r="M19" s="98">
        <v>0.2</v>
      </c>
      <c r="N19" s="98">
        <v>30</v>
      </c>
      <c r="O19" s="35">
        <f t="shared" si="2"/>
        <v>6</v>
      </c>
      <c r="P19" s="99">
        <f t="shared" si="4"/>
        <v>100</v>
      </c>
    </row>
    <row r="20" spans="1:13" ht="21.75" customHeight="1">
      <c r="A20" s="54"/>
      <c r="B20" s="55"/>
      <c r="C20" s="57"/>
      <c r="D20" s="43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21" customHeight="1">
      <c r="A21" s="54"/>
      <c r="B21" s="55"/>
      <c r="C21" s="57"/>
      <c r="D21" s="43"/>
      <c r="E21" s="44"/>
      <c r="F21" s="44"/>
      <c r="G21" s="44"/>
      <c r="H21" s="44"/>
      <c r="I21" s="44"/>
      <c r="J21" s="44"/>
      <c r="K21" s="44"/>
      <c r="L21" s="44"/>
      <c r="M21" s="44"/>
    </row>
    <row r="22" spans="1:13" ht="24" customHeight="1">
      <c r="A22" s="54"/>
      <c r="B22" s="55"/>
      <c r="C22" s="57"/>
      <c r="D22" s="43"/>
      <c r="E22" s="44"/>
      <c r="F22" s="44"/>
      <c r="G22" s="44"/>
      <c r="H22" s="44"/>
      <c r="I22" s="44"/>
      <c r="J22" s="44"/>
      <c r="K22" s="44"/>
      <c r="L22" s="44"/>
      <c r="M22" s="44"/>
    </row>
    <row r="23" spans="1:13" ht="20.25" customHeight="1">
      <c r="A23" s="54"/>
      <c r="B23" s="55"/>
      <c r="C23" s="57"/>
      <c r="D23" s="43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15.75" customHeight="1">
      <c r="A24" s="54"/>
      <c r="B24" s="55"/>
      <c r="C24" s="57"/>
      <c r="D24" s="43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22.5" customHeight="1">
      <c r="A25" s="54"/>
      <c r="B25" s="55"/>
      <c r="C25" s="57"/>
      <c r="D25" s="43"/>
      <c r="E25" s="44"/>
      <c r="F25" s="44"/>
      <c r="G25" s="44"/>
      <c r="H25" s="44"/>
      <c r="I25" s="44"/>
      <c r="J25" s="44"/>
      <c r="K25" s="44"/>
      <c r="L25" s="44"/>
      <c r="M25" s="44"/>
    </row>
    <row r="26" spans="1:13" ht="32.25" customHeight="1">
      <c r="A26" s="54"/>
      <c r="B26" s="55"/>
      <c r="C26" s="57"/>
      <c r="D26" s="43"/>
      <c r="E26" s="44"/>
      <c r="F26" s="44"/>
      <c r="G26" s="44"/>
      <c r="H26" s="44"/>
      <c r="I26" s="44"/>
      <c r="J26" s="44"/>
      <c r="K26" s="44"/>
      <c r="L26" s="44"/>
      <c r="M26" s="44"/>
    </row>
    <row r="27" spans="1:13" ht="21.75" customHeight="1">
      <c r="A27" s="54"/>
      <c r="B27" s="55"/>
      <c r="C27" s="57"/>
      <c r="D27" s="43"/>
      <c r="E27" s="44"/>
      <c r="F27" s="44"/>
      <c r="G27" s="44"/>
      <c r="H27" s="44"/>
      <c r="I27" s="44"/>
      <c r="J27" s="44"/>
      <c r="K27" s="44"/>
      <c r="L27" s="44"/>
      <c r="M27" s="44"/>
    </row>
    <row r="28" spans="1:13" ht="15.75" customHeight="1">
      <c r="A28" s="54"/>
      <c r="B28" s="55"/>
      <c r="C28" s="57"/>
      <c r="D28" s="43"/>
      <c r="E28" s="44"/>
      <c r="F28" s="44"/>
      <c r="G28" s="44"/>
      <c r="H28" s="44"/>
      <c r="I28" s="44"/>
      <c r="J28" s="44"/>
      <c r="K28" s="44"/>
      <c r="L28" s="44"/>
      <c r="M28" s="44"/>
    </row>
    <row r="29" spans="1:13" ht="17.25" customHeight="1">
      <c r="A29" s="54"/>
      <c r="B29" s="55"/>
      <c r="C29" s="57"/>
      <c r="D29" s="43"/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22.5" customHeight="1">
      <c r="A30" s="54"/>
      <c r="B30" s="55"/>
      <c r="C30" s="57"/>
      <c r="D30" s="43"/>
      <c r="E30" s="44"/>
      <c r="F30" s="44"/>
      <c r="G30" s="44"/>
      <c r="H30" s="44"/>
      <c r="I30" s="44"/>
      <c r="J30" s="44"/>
      <c r="K30" s="44"/>
      <c r="L30" s="44"/>
      <c r="M30" s="44"/>
    </row>
    <row r="31" spans="1:13" ht="22.5" customHeight="1">
      <c r="A31" s="54"/>
      <c r="B31" s="55"/>
      <c r="C31" s="57"/>
      <c r="D31" s="43"/>
      <c r="E31" s="44"/>
      <c r="F31" s="44"/>
      <c r="G31" s="44"/>
      <c r="H31" s="44"/>
      <c r="I31" s="44"/>
      <c r="J31" s="44"/>
      <c r="K31" s="44"/>
      <c r="L31" s="44"/>
      <c r="M31" s="44"/>
    </row>
    <row r="32" spans="1:13" ht="21.75" customHeight="1">
      <c r="A32" s="54"/>
      <c r="B32" s="55"/>
      <c r="C32" s="57"/>
      <c r="D32" s="43"/>
      <c r="E32" s="44"/>
      <c r="F32" s="44"/>
      <c r="G32" s="44"/>
      <c r="H32" s="44"/>
      <c r="I32" s="44"/>
      <c r="J32" s="44"/>
      <c r="K32" s="44"/>
      <c r="L32" s="44"/>
      <c r="M32" s="44"/>
    </row>
    <row r="33" spans="1:13" ht="21" customHeight="1">
      <c r="A33" s="54"/>
      <c r="B33" s="55"/>
      <c r="C33" s="57"/>
      <c r="D33" s="43"/>
      <c r="E33" s="44"/>
      <c r="F33" s="44"/>
      <c r="G33" s="44"/>
      <c r="H33" s="44"/>
      <c r="I33" s="44"/>
      <c r="J33" s="44"/>
      <c r="K33" s="44"/>
      <c r="L33" s="44"/>
      <c r="M33" s="44"/>
    </row>
    <row r="34" spans="1:13" ht="20.25" customHeight="1">
      <c r="A34" s="54"/>
      <c r="B34" s="55"/>
      <c r="C34" s="57"/>
      <c r="D34" s="43"/>
      <c r="E34" s="44"/>
      <c r="F34" s="44"/>
      <c r="G34" s="44"/>
      <c r="H34" s="44"/>
      <c r="I34" s="44"/>
      <c r="J34" s="44"/>
      <c r="K34" s="44"/>
      <c r="L34" s="44"/>
      <c r="M34" s="44"/>
    </row>
    <row r="35" spans="1:13" ht="22.5" customHeight="1">
      <c r="A35" s="54"/>
      <c r="B35" s="55"/>
      <c r="C35" s="57"/>
      <c r="D35" s="43"/>
      <c r="E35" s="44"/>
      <c r="F35" s="44"/>
      <c r="G35" s="44"/>
      <c r="H35" s="44"/>
      <c r="I35" s="44"/>
      <c r="J35" s="44"/>
      <c r="K35" s="44"/>
      <c r="L35" s="44"/>
      <c r="M35" s="44"/>
    </row>
    <row r="36" spans="1:13" ht="25.5" customHeight="1">
      <c r="A36" s="54"/>
      <c r="B36" s="55"/>
      <c r="C36" s="57"/>
      <c r="D36" s="43"/>
      <c r="E36" s="44"/>
      <c r="F36" s="44"/>
      <c r="G36" s="44"/>
      <c r="H36" s="44"/>
      <c r="I36" s="44"/>
      <c r="J36" s="44"/>
      <c r="K36" s="44"/>
      <c r="L36" s="44"/>
      <c r="M36" s="44"/>
    </row>
    <row r="37" spans="1:13" ht="32.25" customHeight="1">
      <c r="A37" s="54"/>
      <c r="B37" s="55"/>
      <c r="C37" s="57"/>
      <c r="D37" s="43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30" customHeight="1">
      <c r="A38" s="54"/>
      <c r="B38" s="55"/>
      <c r="C38" s="57"/>
      <c r="D38" s="43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25.5" customHeight="1">
      <c r="A39" s="54"/>
      <c r="B39" s="55"/>
      <c r="C39" s="57"/>
      <c r="D39" s="43"/>
      <c r="E39" s="44"/>
      <c r="F39" s="44"/>
      <c r="G39" s="44"/>
      <c r="H39" s="44"/>
      <c r="I39" s="44"/>
      <c r="J39" s="44"/>
      <c r="K39" s="44"/>
      <c r="L39" s="44"/>
      <c r="M39" s="44"/>
    </row>
    <row r="40" spans="1:13" ht="25.5" customHeight="1">
      <c r="A40" s="54"/>
      <c r="B40" s="55"/>
      <c r="C40" s="57"/>
      <c r="D40" s="43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27.75" customHeight="1">
      <c r="A41" s="56"/>
      <c r="B41" s="55"/>
      <c r="C41" s="57"/>
      <c r="D41" s="43"/>
      <c r="E41" s="44"/>
      <c r="F41" s="44"/>
      <c r="G41" s="44"/>
      <c r="H41" s="44"/>
      <c r="I41" s="44"/>
      <c r="J41" s="44"/>
      <c r="K41" s="44"/>
      <c r="L41" s="44"/>
      <c r="M41" s="44"/>
    </row>
    <row r="42" spans="3:13" ht="15">
      <c r="C42" s="57"/>
      <c r="D42" s="43"/>
      <c r="E42" s="44"/>
      <c r="F42" s="44"/>
      <c r="G42" s="44"/>
      <c r="H42" s="44"/>
      <c r="I42" s="44"/>
      <c r="J42" s="44"/>
      <c r="K42" s="44"/>
      <c r="L42" s="44"/>
      <c r="M42" s="44"/>
    </row>
    <row r="43" spans="3:13" ht="15">
      <c r="C43" s="68"/>
      <c r="D43" s="40"/>
      <c r="E43" s="26"/>
      <c r="F43" s="26"/>
      <c r="G43" s="26"/>
      <c r="H43" s="26"/>
      <c r="I43" s="26"/>
      <c r="J43" s="26"/>
      <c r="K43" s="26"/>
      <c r="L43" s="26"/>
      <c r="M43" s="26"/>
    </row>
  </sheetData>
  <sheetProtection/>
  <mergeCells count="7">
    <mergeCell ref="H2:K2"/>
    <mergeCell ref="L2:O2"/>
    <mergeCell ref="D2:G2"/>
    <mergeCell ref="A1:B1"/>
    <mergeCell ref="C2:C3"/>
    <mergeCell ref="B2:B3"/>
    <mergeCell ref="A2:A3"/>
  </mergeCells>
  <printOptions/>
  <pageMargins left="0.1968503937007874" right="0.2362204724409449" top="0.31496062992125984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38"/>
  <sheetViews>
    <sheetView view="pageBreakPreview" zoomScaleSheetLayoutView="100" zoomScalePageLayoutView="0" workbookViewId="0" topLeftCell="A1">
      <pane xSplit="1" ySplit="4" topLeftCell="B8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O21" sqref="O21"/>
    </sheetView>
  </sheetViews>
  <sheetFormatPr defaultColWidth="9.140625" defaultRowHeight="15"/>
  <cols>
    <col min="1" max="1" width="5.421875" style="0" customWidth="1"/>
    <col min="2" max="2" width="26.28125" style="4" customWidth="1"/>
    <col min="3" max="3" width="7.7109375" style="66" customWidth="1"/>
    <col min="4" max="4" width="6.8515625" style="37" customWidth="1"/>
    <col min="5" max="5" width="7.00390625" style="0" customWidth="1"/>
    <col min="6" max="6" width="7.7109375" style="0" customWidth="1"/>
    <col min="7" max="7" width="8.8515625" style="0" customWidth="1"/>
    <col min="8" max="8" width="7.140625" style="0" customWidth="1"/>
    <col min="9" max="9" width="6.421875" style="0" customWidth="1"/>
    <col min="10" max="10" width="7.28125" style="0" customWidth="1"/>
    <col min="11" max="11" width="7.421875" style="0" customWidth="1"/>
    <col min="12" max="12" width="7.00390625" style="0" customWidth="1"/>
    <col min="13" max="13" width="6.00390625" style="0" customWidth="1"/>
    <col min="14" max="14" width="7.57421875" style="0" customWidth="1"/>
    <col min="15" max="15" width="7.8515625" style="0" customWidth="1"/>
    <col min="16" max="16" width="6.8515625" style="0" customWidth="1"/>
    <col min="17" max="17" width="6.140625" style="0" customWidth="1"/>
    <col min="18" max="19" width="6.00390625" style="0" customWidth="1"/>
    <col min="20" max="20" width="7.140625" style="0" customWidth="1"/>
    <col min="21" max="21" width="7.00390625" style="0" customWidth="1"/>
    <col min="22" max="22" width="8.8515625" style="0" customWidth="1"/>
    <col min="23" max="23" width="4.7109375" style="0" customWidth="1"/>
    <col min="24" max="24" width="6.00390625" style="0" customWidth="1"/>
    <col min="25" max="25" width="6.57421875" style="0" customWidth="1"/>
  </cols>
  <sheetData>
    <row r="1" spans="1:8" s="7" customFormat="1" ht="24" customHeight="1">
      <c r="A1" s="173" t="s">
        <v>25</v>
      </c>
      <c r="B1" s="173"/>
      <c r="C1" s="174"/>
      <c r="D1" s="174"/>
      <c r="E1" s="174"/>
      <c r="F1" s="174"/>
      <c r="G1" s="174"/>
      <c r="H1" s="174"/>
    </row>
    <row r="2" spans="1:26" s="7" customFormat="1" ht="84.75" customHeight="1">
      <c r="A2" s="133" t="s">
        <v>3</v>
      </c>
      <c r="B2" s="133" t="s">
        <v>6</v>
      </c>
      <c r="C2" s="134" t="s">
        <v>30</v>
      </c>
      <c r="D2" s="167" t="s">
        <v>26</v>
      </c>
      <c r="E2" s="168"/>
      <c r="F2" s="168"/>
      <c r="G2" s="169"/>
      <c r="H2" s="137" t="s">
        <v>20</v>
      </c>
      <c r="I2" s="140"/>
      <c r="J2" s="140"/>
      <c r="K2" s="141"/>
      <c r="L2" s="142" t="s">
        <v>21</v>
      </c>
      <c r="M2" s="138"/>
      <c r="N2" s="138"/>
      <c r="O2" s="139"/>
      <c r="P2" s="137" t="s">
        <v>22</v>
      </c>
      <c r="Q2" s="140"/>
      <c r="R2" s="140"/>
      <c r="S2" s="141"/>
      <c r="T2" s="142" t="s">
        <v>23</v>
      </c>
      <c r="U2" s="138"/>
      <c r="V2" s="139"/>
      <c r="W2" s="142" t="s">
        <v>71</v>
      </c>
      <c r="X2" s="138"/>
      <c r="Y2" s="138"/>
      <c r="Z2" s="139"/>
    </row>
    <row r="3" spans="1:26" s="11" customFormat="1" ht="31.5" customHeight="1">
      <c r="A3" s="144"/>
      <c r="B3" s="144"/>
      <c r="C3" s="135"/>
      <c r="D3" s="8" t="s">
        <v>24</v>
      </c>
      <c r="E3" s="9" t="s">
        <v>5</v>
      </c>
      <c r="F3" s="9" t="s">
        <v>55</v>
      </c>
      <c r="G3" s="9" t="s">
        <v>56</v>
      </c>
      <c r="H3" s="8" t="s">
        <v>24</v>
      </c>
      <c r="I3" s="9" t="s">
        <v>5</v>
      </c>
      <c r="J3" s="9" t="s">
        <v>55</v>
      </c>
      <c r="K3" s="9" t="s">
        <v>56</v>
      </c>
      <c r="L3" s="8" t="s">
        <v>24</v>
      </c>
      <c r="M3" s="9" t="s">
        <v>5</v>
      </c>
      <c r="N3" s="9" t="s">
        <v>55</v>
      </c>
      <c r="O3" s="9" t="s">
        <v>56</v>
      </c>
      <c r="P3" s="8" t="s">
        <v>24</v>
      </c>
      <c r="Q3" s="9" t="s">
        <v>5</v>
      </c>
      <c r="R3" s="9" t="s">
        <v>55</v>
      </c>
      <c r="S3" s="9" t="s">
        <v>56</v>
      </c>
      <c r="T3" s="9" t="s">
        <v>5</v>
      </c>
      <c r="U3" s="9" t="s">
        <v>55</v>
      </c>
      <c r="V3" s="9" t="s">
        <v>56</v>
      </c>
      <c r="W3" s="8" t="s">
        <v>24</v>
      </c>
      <c r="X3" s="9" t="s">
        <v>5</v>
      </c>
      <c r="Y3" s="9" t="s">
        <v>55</v>
      </c>
      <c r="Z3" s="9" t="s">
        <v>56</v>
      </c>
    </row>
    <row r="4" spans="1:4" s="6" customFormat="1" ht="12.75" customHeight="1">
      <c r="A4" s="5"/>
      <c r="B4" s="5"/>
      <c r="C4" s="38"/>
      <c r="D4" s="62"/>
    </row>
    <row r="5" spans="1:27" ht="23.25" customHeight="1">
      <c r="A5" s="17" t="s">
        <v>32</v>
      </c>
      <c r="B5" s="18" t="s">
        <v>33</v>
      </c>
      <c r="C5" s="39">
        <f>G5+K5+O5+S5+V5+Z5</f>
        <v>40</v>
      </c>
      <c r="D5" s="42" t="s">
        <v>63</v>
      </c>
      <c r="E5" s="35">
        <v>1</v>
      </c>
      <c r="F5" s="35">
        <v>10</v>
      </c>
      <c r="G5" s="35">
        <f aca="true" t="shared" si="0" ref="G5:G19">E5*F5</f>
        <v>10</v>
      </c>
      <c r="H5" s="35">
        <v>91.667</v>
      </c>
      <c r="I5" s="35">
        <v>1</v>
      </c>
      <c r="J5" s="35">
        <v>10</v>
      </c>
      <c r="K5" s="35">
        <f aca="true" t="shared" si="1" ref="K5:K19">I5*J5</f>
        <v>10</v>
      </c>
      <c r="L5" s="35" t="s">
        <v>63</v>
      </c>
      <c r="M5" s="35">
        <v>1</v>
      </c>
      <c r="N5" s="35">
        <v>10</v>
      </c>
      <c r="O5" s="35">
        <f aca="true" t="shared" si="2" ref="O5:O19">M5*N5</f>
        <v>10</v>
      </c>
      <c r="P5" s="35">
        <v>0</v>
      </c>
      <c r="Q5" s="35">
        <v>1</v>
      </c>
      <c r="R5" s="35">
        <v>10</v>
      </c>
      <c r="S5" s="35">
        <f aca="true" t="shared" si="3" ref="S5:S19">Q5*R5</f>
        <v>10</v>
      </c>
      <c r="T5" s="35">
        <v>0</v>
      </c>
      <c r="U5" s="35">
        <v>30</v>
      </c>
      <c r="V5" s="35">
        <f aca="true" t="shared" si="4" ref="V5:V19">T5*U5</f>
        <v>0</v>
      </c>
      <c r="W5" s="113" t="s">
        <v>64</v>
      </c>
      <c r="X5" s="113">
        <v>0</v>
      </c>
      <c r="Y5" s="114">
        <v>30</v>
      </c>
      <c r="Z5" s="115">
        <f aca="true" t="shared" si="5" ref="Z5:Z18">X5*Y5</f>
        <v>0</v>
      </c>
      <c r="AA5" s="99">
        <f>F5+J5+N5+R5+U5+Y5</f>
        <v>100</v>
      </c>
    </row>
    <row r="6" spans="1:27" ht="34.5" customHeight="1">
      <c r="A6" s="17" t="s">
        <v>34</v>
      </c>
      <c r="B6" s="18" t="s">
        <v>35</v>
      </c>
      <c r="C6" s="112">
        <f>G6+K6+O6+S6+V6</f>
        <v>57.144</v>
      </c>
      <c r="D6" s="42" t="s">
        <v>63</v>
      </c>
      <c r="E6" s="35">
        <v>1</v>
      </c>
      <c r="F6" s="35">
        <v>14.286</v>
      </c>
      <c r="G6" s="35">
        <f>E6*F6</f>
        <v>14.286</v>
      </c>
      <c r="H6" s="35">
        <v>100</v>
      </c>
      <c r="I6" s="35">
        <v>1</v>
      </c>
      <c r="J6" s="35">
        <v>14.286</v>
      </c>
      <c r="K6" s="35">
        <f t="shared" si="1"/>
        <v>14.286</v>
      </c>
      <c r="L6" s="35" t="s">
        <v>63</v>
      </c>
      <c r="M6" s="35">
        <v>1</v>
      </c>
      <c r="N6" s="35">
        <v>14.286</v>
      </c>
      <c r="O6" s="35">
        <f t="shared" si="2"/>
        <v>14.286</v>
      </c>
      <c r="P6" s="35">
        <v>0</v>
      </c>
      <c r="Q6" s="35">
        <v>1</v>
      </c>
      <c r="R6" s="35">
        <v>14.286</v>
      </c>
      <c r="S6" s="35">
        <f t="shared" si="3"/>
        <v>14.286</v>
      </c>
      <c r="T6" s="35">
        <v>0</v>
      </c>
      <c r="U6" s="35">
        <v>42.856</v>
      </c>
      <c r="V6" s="35">
        <f t="shared" si="4"/>
        <v>0</v>
      </c>
      <c r="W6" s="170" t="s">
        <v>59</v>
      </c>
      <c r="X6" s="171"/>
      <c r="Y6" s="171"/>
      <c r="Z6" s="172"/>
      <c r="AA6" s="99">
        <f>F6+J6+N6+R6+U6</f>
        <v>100</v>
      </c>
    </row>
    <row r="7" spans="1:27" ht="34.5" customHeight="1">
      <c r="A7" s="109" t="s">
        <v>32</v>
      </c>
      <c r="B7" s="110" t="s">
        <v>36</v>
      </c>
      <c r="C7" s="39">
        <f>G7+K7+O7+S7+V7+Z7</f>
        <v>90</v>
      </c>
      <c r="D7" s="103" t="s">
        <v>63</v>
      </c>
      <c r="E7" s="103">
        <v>1</v>
      </c>
      <c r="F7" s="103">
        <v>10</v>
      </c>
      <c r="G7" s="103">
        <f>E7*F7</f>
        <v>10</v>
      </c>
      <c r="H7" s="103">
        <v>0</v>
      </c>
      <c r="I7" s="103">
        <v>0</v>
      </c>
      <c r="J7" s="103">
        <v>10</v>
      </c>
      <c r="K7" s="103">
        <f>I7*J7</f>
        <v>0</v>
      </c>
      <c r="L7" s="103" t="s">
        <v>63</v>
      </c>
      <c r="M7" s="103">
        <v>1</v>
      </c>
      <c r="N7" s="103">
        <v>10</v>
      </c>
      <c r="O7" s="103">
        <f>M7*N7</f>
        <v>10</v>
      </c>
      <c r="P7" s="103">
        <v>0</v>
      </c>
      <c r="Q7" s="103">
        <v>1</v>
      </c>
      <c r="R7" s="103">
        <v>10</v>
      </c>
      <c r="S7" s="103">
        <f>Q7*R7</f>
        <v>10</v>
      </c>
      <c r="T7" s="103">
        <v>1</v>
      </c>
      <c r="U7" s="103">
        <v>30</v>
      </c>
      <c r="V7" s="103">
        <f>T7*U7</f>
        <v>30</v>
      </c>
      <c r="W7" s="111" t="s">
        <v>63</v>
      </c>
      <c r="X7" s="111">
        <v>1</v>
      </c>
      <c r="Y7" s="117">
        <v>30</v>
      </c>
      <c r="Z7" s="111">
        <f>Y7*X7</f>
        <v>30</v>
      </c>
      <c r="AA7" s="99">
        <f>F7+J7+N7+R7+U7+Y7</f>
        <v>100</v>
      </c>
    </row>
    <row r="8" spans="1:27" ht="34.5" customHeight="1">
      <c r="A8" s="17" t="s">
        <v>32</v>
      </c>
      <c r="B8" s="18" t="s">
        <v>37</v>
      </c>
      <c r="C8" s="39">
        <f>G8+K8+O8+S8+V8</f>
        <v>42.858</v>
      </c>
      <c r="D8" s="42" t="s">
        <v>63</v>
      </c>
      <c r="E8" s="35">
        <v>1</v>
      </c>
      <c r="F8" s="35">
        <v>14.286</v>
      </c>
      <c r="G8" s="35">
        <f t="shared" si="0"/>
        <v>14.286</v>
      </c>
      <c r="H8" s="35">
        <v>100</v>
      </c>
      <c r="I8" s="35">
        <v>1</v>
      </c>
      <c r="J8" s="35">
        <v>14.286</v>
      </c>
      <c r="K8" s="35">
        <f t="shared" si="1"/>
        <v>14.286</v>
      </c>
      <c r="L8" s="35" t="s">
        <v>64</v>
      </c>
      <c r="M8" s="35">
        <v>0</v>
      </c>
      <c r="N8" s="35">
        <v>14.286</v>
      </c>
      <c r="O8" s="35">
        <f t="shared" si="2"/>
        <v>0</v>
      </c>
      <c r="P8" s="35">
        <v>0</v>
      </c>
      <c r="Q8" s="35">
        <v>1</v>
      </c>
      <c r="R8" s="35">
        <v>14.286</v>
      </c>
      <c r="S8" s="35">
        <f t="shared" si="3"/>
        <v>14.286</v>
      </c>
      <c r="T8" s="35">
        <v>0</v>
      </c>
      <c r="U8" s="35">
        <v>42.856</v>
      </c>
      <c r="V8" s="35">
        <f t="shared" si="4"/>
        <v>0</v>
      </c>
      <c r="W8" s="170" t="s">
        <v>59</v>
      </c>
      <c r="X8" s="171"/>
      <c r="Y8" s="171"/>
      <c r="Z8" s="172"/>
      <c r="AA8" s="99">
        <f aca="true" t="shared" si="6" ref="AA8:AA19">F8+J8+N8+R8+U8+Y8</f>
        <v>100</v>
      </c>
    </row>
    <row r="9" spans="1:27" ht="36" customHeight="1">
      <c r="A9" s="17" t="s">
        <v>32</v>
      </c>
      <c r="B9" s="18" t="s">
        <v>38</v>
      </c>
      <c r="C9" s="39">
        <f>G9+K9+O9+S9+V9</f>
        <v>38.100762</v>
      </c>
      <c r="D9" s="42" t="s">
        <v>63</v>
      </c>
      <c r="E9" s="35">
        <v>1</v>
      </c>
      <c r="F9" s="35">
        <v>14.286</v>
      </c>
      <c r="G9" s="35">
        <f t="shared" si="0"/>
        <v>14.286</v>
      </c>
      <c r="H9" s="35">
        <v>33.333</v>
      </c>
      <c r="I9" s="35">
        <v>0.667</v>
      </c>
      <c r="J9" s="35">
        <v>14.286</v>
      </c>
      <c r="K9" s="35">
        <f t="shared" si="1"/>
        <v>9.528762</v>
      </c>
      <c r="L9" s="35" t="s">
        <v>64</v>
      </c>
      <c r="M9" s="35">
        <v>0</v>
      </c>
      <c r="N9" s="35">
        <v>14.286</v>
      </c>
      <c r="O9" s="35">
        <f t="shared" si="2"/>
        <v>0</v>
      </c>
      <c r="P9" s="35">
        <v>0</v>
      </c>
      <c r="Q9" s="35">
        <v>1</v>
      </c>
      <c r="R9" s="35">
        <v>14.286</v>
      </c>
      <c r="S9" s="35">
        <f t="shared" si="3"/>
        <v>14.286</v>
      </c>
      <c r="T9" s="35">
        <v>0</v>
      </c>
      <c r="U9" s="35">
        <v>42.856</v>
      </c>
      <c r="V9" s="35">
        <f t="shared" si="4"/>
        <v>0</v>
      </c>
      <c r="W9" s="170" t="s">
        <v>59</v>
      </c>
      <c r="X9" s="171"/>
      <c r="Y9" s="171"/>
      <c r="Z9" s="172"/>
      <c r="AA9" s="99">
        <f t="shared" si="6"/>
        <v>100</v>
      </c>
    </row>
    <row r="10" spans="1:27" ht="21.75" customHeight="1">
      <c r="A10" s="17" t="s">
        <v>39</v>
      </c>
      <c r="B10" s="18" t="s">
        <v>57</v>
      </c>
      <c r="C10" s="39">
        <f>G10+K10+O10+S10+V10</f>
        <v>100</v>
      </c>
      <c r="D10" s="42" t="s">
        <v>63</v>
      </c>
      <c r="E10" s="35">
        <v>1</v>
      </c>
      <c r="F10" s="35">
        <v>14.286</v>
      </c>
      <c r="G10" s="35">
        <f t="shared" si="0"/>
        <v>14.286</v>
      </c>
      <c r="H10" s="35">
        <v>100</v>
      </c>
      <c r="I10" s="35">
        <v>1</v>
      </c>
      <c r="J10" s="35">
        <v>14.286</v>
      </c>
      <c r="K10" s="35">
        <f t="shared" si="1"/>
        <v>14.286</v>
      </c>
      <c r="L10" s="35" t="s">
        <v>63</v>
      </c>
      <c r="M10" s="35">
        <v>1</v>
      </c>
      <c r="N10" s="35">
        <v>14.286</v>
      </c>
      <c r="O10" s="35">
        <f t="shared" si="2"/>
        <v>14.286</v>
      </c>
      <c r="P10" s="35">
        <v>0</v>
      </c>
      <c r="Q10" s="35">
        <v>1</v>
      </c>
      <c r="R10" s="35">
        <v>14.286</v>
      </c>
      <c r="S10" s="35">
        <f t="shared" si="3"/>
        <v>14.286</v>
      </c>
      <c r="T10" s="35">
        <v>1</v>
      </c>
      <c r="U10" s="35">
        <v>42.856</v>
      </c>
      <c r="V10" s="35">
        <f t="shared" si="4"/>
        <v>42.856</v>
      </c>
      <c r="W10" s="170" t="s">
        <v>59</v>
      </c>
      <c r="X10" s="171"/>
      <c r="Y10" s="171"/>
      <c r="Z10" s="172"/>
      <c r="AA10" s="99">
        <f t="shared" si="6"/>
        <v>100</v>
      </c>
    </row>
    <row r="11" spans="1:27" ht="32.25" customHeight="1">
      <c r="A11" s="17" t="s">
        <v>40</v>
      </c>
      <c r="B11" s="18" t="s">
        <v>65</v>
      </c>
      <c r="C11" s="39">
        <f>G11+K11+O11+S11+V11+Z11</f>
        <v>80</v>
      </c>
      <c r="D11" s="42" t="s">
        <v>64</v>
      </c>
      <c r="E11" s="35">
        <v>0</v>
      </c>
      <c r="F11" s="35">
        <v>10</v>
      </c>
      <c r="G11" s="35">
        <f t="shared" si="0"/>
        <v>0</v>
      </c>
      <c r="H11" s="35">
        <v>72.222</v>
      </c>
      <c r="I11" s="35">
        <v>1</v>
      </c>
      <c r="J11" s="35">
        <v>10</v>
      </c>
      <c r="K11" s="35">
        <f t="shared" si="1"/>
        <v>10</v>
      </c>
      <c r="L11" s="35" t="s">
        <v>64</v>
      </c>
      <c r="M11" s="35">
        <v>0</v>
      </c>
      <c r="N11" s="35">
        <v>10</v>
      </c>
      <c r="O11" s="35">
        <f t="shared" si="2"/>
        <v>0</v>
      </c>
      <c r="P11" s="35">
        <v>0</v>
      </c>
      <c r="Q11" s="35">
        <v>1</v>
      </c>
      <c r="R11" s="35">
        <v>10</v>
      </c>
      <c r="S11" s="35">
        <f t="shared" si="3"/>
        <v>10</v>
      </c>
      <c r="T11" s="35">
        <v>1</v>
      </c>
      <c r="U11" s="35">
        <v>30</v>
      </c>
      <c r="V11" s="35">
        <f t="shared" si="4"/>
        <v>30</v>
      </c>
      <c r="W11" s="113" t="s">
        <v>63</v>
      </c>
      <c r="X11" s="113">
        <v>1</v>
      </c>
      <c r="Y11" s="114">
        <v>30</v>
      </c>
      <c r="Z11" s="115">
        <f t="shared" si="5"/>
        <v>30</v>
      </c>
      <c r="AA11" s="99">
        <f t="shared" si="6"/>
        <v>100</v>
      </c>
    </row>
    <row r="12" spans="1:27" ht="34.5" customHeight="1">
      <c r="A12" s="17" t="s">
        <v>41</v>
      </c>
      <c r="B12" s="18" t="s">
        <v>42</v>
      </c>
      <c r="C12" s="39">
        <f>G12+K12+O12+S12+V12+Z12</f>
        <v>70</v>
      </c>
      <c r="D12" s="42" t="s">
        <v>63</v>
      </c>
      <c r="E12" s="35">
        <v>1</v>
      </c>
      <c r="F12" s="35">
        <v>10</v>
      </c>
      <c r="G12" s="35">
        <f t="shared" si="0"/>
        <v>10</v>
      </c>
      <c r="H12" s="35">
        <v>70</v>
      </c>
      <c r="I12" s="35">
        <v>1</v>
      </c>
      <c r="J12" s="35">
        <v>10</v>
      </c>
      <c r="K12" s="35">
        <f t="shared" si="1"/>
        <v>10</v>
      </c>
      <c r="L12" s="35" t="s">
        <v>63</v>
      </c>
      <c r="M12" s="35">
        <v>1</v>
      </c>
      <c r="N12" s="35">
        <v>10</v>
      </c>
      <c r="O12" s="35">
        <f t="shared" si="2"/>
        <v>10</v>
      </c>
      <c r="P12" s="35">
        <v>0</v>
      </c>
      <c r="Q12" s="35">
        <v>1</v>
      </c>
      <c r="R12" s="35">
        <v>10</v>
      </c>
      <c r="S12" s="35">
        <v>10</v>
      </c>
      <c r="T12" s="35">
        <v>1</v>
      </c>
      <c r="U12" s="35">
        <v>30</v>
      </c>
      <c r="V12" s="35">
        <f t="shared" si="4"/>
        <v>30</v>
      </c>
      <c r="W12" s="116" t="s">
        <v>64</v>
      </c>
      <c r="X12" s="116">
        <v>0</v>
      </c>
      <c r="Y12" s="118">
        <v>30</v>
      </c>
      <c r="Z12" s="115">
        <f t="shared" si="5"/>
        <v>0</v>
      </c>
      <c r="AA12" s="99">
        <f t="shared" si="6"/>
        <v>100</v>
      </c>
    </row>
    <row r="13" spans="1:27" ht="39" customHeight="1">
      <c r="A13" s="17" t="s">
        <v>43</v>
      </c>
      <c r="B13" s="18" t="s">
        <v>66</v>
      </c>
      <c r="C13" s="39">
        <f>G13+K13+O13+S13+V13+Z13</f>
        <v>20</v>
      </c>
      <c r="D13" s="42" t="s">
        <v>64</v>
      </c>
      <c r="E13" s="35">
        <v>0</v>
      </c>
      <c r="F13" s="35">
        <v>10</v>
      </c>
      <c r="G13" s="35">
        <f t="shared" si="0"/>
        <v>0</v>
      </c>
      <c r="H13" s="35">
        <v>100</v>
      </c>
      <c r="I13" s="35">
        <v>1</v>
      </c>
      <c r="J13" s="35">
        <v>10</v>
      </c>
      <c r="K13" s="35">
        <f t="shared" si="1"/>
        <v>10</v>
      </c>
      <c r="L13" s="35" t="s">
        <v>64</v>
      </c>
      <c r="M13" s="35">
        <v>0</v>
      </c>
      <c r="N13" s="35">
        <v>10</v>
      </c>
      <c r="O13" s="35">
        <f t="shared" si="2"/>
        <v>0</v>
      </c>
      <c r="P13" s="35">
        <v>0</v>
      </c>
      <c r="Q13" s="35">
        <v>1</v>
      </c>
      <c r="R13" s="35">
        <v>10</v>
      </c>
      <c r="S13" s="35">
        <f t="shared" si="3"/>
        <v>10</v>
      </c>
      <c r="T13" s="35">
        <v>0</v>
      </c>
      <c r="U13" s="35">
        <v>30</v>
      </c>
      <c r="V13" s="35">
        <f t="shared" si="4"/>
        <v>0</v>
      </c>
      <c r="W13" s="113" t="s">
        <v>64</v>
      </c>
      <c r="X13" s="113">
        <v>0</v>
      </c>
      <c r="Y13" s="114">
        <v>30</v>
      </c>
      <c r="Z13" s="115">
        <f t="shared" si="5"/>
        <v>0</v>
      </c>
      <c r="AA13" s="99">
        <f t="shared" si="6"/>
        <v>100</v>
      </c>
    </row>
    <row r="14" spans="1:27" ht="25.5" customHeight="1">
      <c r="A14" s="17" t="s">
        <v>44</v>
      </c>
      <c r="B14" s="18" t="s">
        <v>45</v>
      </c>
      <c r="C14" s="39">
        <f aca="true" t="shared" si="7" ref="C14:C19">G14+K14+O14+S14+V14+Z14</f>
        <v>100</v>
      </c>
      <c r="D14" s="42" t="s">
        <v>63</v>
      </c>
      <c r="E14" s="35">
        <v>1</v>
      </c>
      <c r="F14" s="35">
        <v>10</v>
      </c>
      <c r="G14" s="35">
        <f t="shared" si="0"/>
        <v>10</v>
      </c>
      <c r="H14" s="35">
        <v>66.667</v>
      </c>
      <c r="I14" s="35">
        <v>1</v>
      </c>
      <c r="J14" s="35">
        <v>10</v>
      </c>
      <c r="K14" s="35">
        <f t="shared" si="1"/>
        <v>10</v>
      </c>
      <c r="L14" s="35" t="s">
        <v>63</v>
      </c>
      <c r="M14" s="35">
        <v>1</v>
      </c>
      <c r="N14" s="35">
        <v>10</v>
      </c>
      <c r="O14" s="35">
        <f t="shared" si="2"/>
        <v>10</v>
      </c>
      <c r="P14" s="35">
        <v>0</v>
      </c>
      <c r="Q14" s="35">
        <v>1</v>
      </c>
      <c r="R14" s="35">
        <v>10</v>
      </c>
      <c r="S14" s="35">
        <f t="shared" si="3"/>
        <v>10</v>
      </c>
      <c r="T14" s="35">
        <v>1</v>
      </c>
      <c r="U14" s="35">
        <v>30</v>
      </c>
      <c r="V14" s="35">
        <f t="shared" si="4"/>
        <v>30</v>
      </c>
      <c r="W14" s="113" t="s">
        <v>63</v>
      </c>
      <c r="X14" s="113">
        <v>1</v>
      </c>
      <c r="Y14" s="114">
        <v>30</v>
      </c>
      <c r="Z14" s="115">
        <f t="shared" si="5"/>
        <v>30</v>
      </c>
      <c r="AA14" s="99">
        <f t="shared" si="6"/>
        <v>100</v>
      </c>
    </row>
    <row r="15" spans="1:27" ht="28.5" customHeight="1">
      <c r="A15" s="17" t="s">
        <v>46</v>
      </c>
      <c r="B15" s="18" t="s">
        <v>47</v>
      </c>
      <c r="C15" s="39">
        <f t="shared" si="7"/>
        <v>90</v>
      </c>
      <c r="D15" s="42" t="s">
        <v>63</v>
      </c>
      <c r="E15" s="35">
        <v>1</v>
      </c>
      <c r="F15" s="35">
        <v>10</v>
      </c>
      <c r="G15" s="35">
        <f t="shared" si="0"/>
        <v>10</v>
      </c>
      <c r="H15" s="35">
        <v>0</v>
      </c>
      <c r="I15" s="35">
        <v>0</v>
      </c>
      <c r="J15" s="35">
        <v>10</v>
      </c>
      <c r="K15" s="35">
        <f t="shared" si="1"/>
        <v>0</v>
      </c>
      <c r="L15" s="35" t="s">
        <v>63</v>
      </c>
      <c r="M15" s="35">
        <v>1</v>
      </c>
      <c r="N15" s="35">
        <v>10</v>
      </c>
      <c r="O15" s="35">
        <f t="shared" si="2"/>
        <v>10</v>
      </c>
      <c r="P15" s="35">
        <v>0</v>
      </c>
      <c r="Q15" s="35">
        <v>1</v>
      </c>
      <c r="R15" s="35">
        <v>10</v>
      </c>
      <c r="S15" s="35">
        <f t="shared" si="3"/>
        <v>10</v>
      </c>
      <c r="T15" s="35">
        <v>1</v>
      </c>
      <c r="U15" s="35">
        <v>30</v>
      </c>
      <c r="V15" s="35">
        <f t="shared" si="4"/>
        <v>30</v>
      </c>
      <c r="W15" s="113" t="s">
        <v>63</v>
      </c>
      <c r="X15" s="113">
        <v>1</v>
      </c>
      <c r="Y15" s="114">
        <v>30</v>
      </c>
      <c r="Z15" s="115">
        <f t="shared" si="5"/>
        <v>30</v>
      </c>
      <c r="AA15" s="99">
        <f t="shared" si="6"/>
        <v>100</v>
      </c>
    </row>
    <row r="16" spans="1:27" ht="27" customHeight="1">
      <c r="A16" s="17" t="s">
        <v>48</v>
      </c>
      <c r="B16" s="18" t="s">
        <v>49</v>
      </c>
      <c r="C16" s="39">
        <f t="shared" si="7"/>
        <v>100</v>
      </c>
      <c r="D16" s="42" t="s">
        <v>63</v>
      </c>
      <c r="E16" s="35">
        <v>1</v>
      </c>
      <c r="F16" s="35">
        <v>10</v>
      </c>
      <c r="G16" s="35">
        <f t="shared" si="0"/>
        <v>10</v>
      </c>
      <c r="H16" s="35">
        <v>75</v>
      </c>
      <c r="I16" s="35">
        <v>1</v>
      </c>
      <c r="J16" s="35">
        <v>10</v>
      </c>
      <c r="K16" s="35">
        <f t="shared" si="1"/>
        <v>10</v>
      </c>
      <c r="L16" s="35" t="s">
        <v>63</v>
      </c>
      <c r="M16" s="35">
        <v>1</v>
      </c>
      <c r="N16" s="35">
        <v>10</v>
      </c>
      <c r="O16" s="35">
        <f t="shared" si="2"/>
        <v>10</v>
      </c>
      <c r="P16" s="35">
        <v>0</v>
      </c>
      <c r="Q16" s="35">
        <v>1</v>
      </c>
      <c r="R16" s="35">
        <v>10</v>
      </c>
      <c r="S16" s="35">
        <f t="shared" si="3"/>
        <v>10</v>
      </c>
      <c r="T16" s="35">
        <v>1</v>
      </c>
      <c r="U16" s="35">
        <v>30</v>
      </c>
      <c r="V16" s="35">
        <f t="shared" si="4"/>
        <v>30</v>
      </c>
      <c r="W16" s="113" t="s">
        <v>63</v>
      </c>
      <c r="X16" s="113">
        <v>1</v>
      </c>
      <c r="Y16" s="114">
        <v>30</v>
      </c>
      <c r="Z16" s="115">
        <f t="shared" si="5"/>
        <v>30</v>
      </c>
      <c r="AA16" s="99">
        <f t="shared" si="6"/>
        <v>100</v>
      </c>
    </row>
    <row r="17" spans="1:27" ht="38.25" customHeight="1">
      <c r="A17" s="17" t="s">
        <v>50</v>
      </c>
      <c r="B17" s="18" t="s">
        <v>51</v>
      </c>
      <c r="C17" s="39">
        <f t="shared" si="7"/>
        <v>100</v>
      </c>
      <c r="D17" s="42" t="s">
        <v>63</v>
      </c>
      <c r="E17" s="35">
        <v>1</v>
      </c>
      <c r="F17" s="35">
        <v>10</v>
      </c>
      <c r="G17" s="35">
        <f t="shared" si="0"/>
        <v>10</v>
      </c>
      <c r="H17" s="35">
        <v>81.818</v>
      </c>
      <c r="I17" s="35">
        <v>1</v>
      </c>
      <c r="J17" s="35">
        <v>10</v>
      </c>
      <c r="K17" s="35">
        <f>I17*J17</f>
        <v>10</v>
      </c>
      <c r="L17" s="35" t="s">
        <v>63</v>
      </c>
      <c r="M17" s="35">
        <v>1</v>
      </c>
      <c r="N17" s="35">
        <v>10</v>
      </c>
      <c r="O17" s="35">
        <f t="shared" si="2"/>
        <v>10</v>
      </c>
      <c r="P17" s="35">
        <v>0</v>
      </c>
      <c r="Q17" s="35">
        <v>1</v>
      </c>
      <c r="R17" s="35">
        <v>10</v>
      </c>
      <c r="S17" s="35">
        <f t="shared" si="3"/>
        <v>10</v>
      </c>
      <c r="T17" s="35">
        <v>1</v>
      </c>
      <c r="U17" s="35">
        <v>30</v>
      </c>
      <c r="V17" s="35">
        <f t="shared" si="4"/>
        <v>30</v>
      </c>
      <c r="W17" s="113" t="s">
        <v>63</v>
      </c>
      <c r="X17" s="113">
        <v>1</v>
      </c>
      <c r="Y17" s="114">
        <v>30</v>
      </c>
      <c r="Z17" s="115">
        <f t="shared" si="5"/>
        <v>30</v>
      </c>
      <c r="AA17" s="99">
        <f t="shared" si="6"/>
        <v>100</v>
      </c>
    </row>
    <row r="18" spans="1:27" ht="30" customHeight="1">
      <c r="A18" s="17" t="s">
        <v>52</v>
      </c>
      <c r="B18" s="18" t="s">
        <v>53</v>
      </c>
      <c r="C18" s="39">
        <f t="shared" si="7"/>
        <v>80</v>
      </c>
      <c r="D18" s="42" t="s">
        <v>64</v>
      </c>
      <c r="E18" s="35">
        <v>0</v>
      </c>
      <c r="F18" s="35">
        <v>10</v>
      </c>
      <c r="G18" s="35">
        <f t="shared" si="0"/>
        <v>0</v>
      </c>
      <c r="H18" s="35">
        <v>100</v>
      </c>
      <c r="I18" s="35">
        <v>1</v>
      </c>
      <c r="J18" s="35">
        <v>10</v>
      </c>
      <c r="K18" s="35">
        <f t="shared" si="1"/>
        <v>10</v>
      </c>
      <c r="L18" s="35" t="s">
        <v>64</v>
      </c>
      <c r="M18" s="35">
        <v>0</v>
      </c>
      <c r="N18" s="35">
        <v>10</v>
      </c>
      <c r="O18" s="35">
        <f t="shared" si="2"/>
        <v>0</v>
      </c>
      <c r="P18" s="35">
        <v>0</v>
      </c>
      <c r="Q18" s="35">
        <v>1</v>
      </c>
      <c r="R18" s="35">
        <v>10</v>
      </c>
      <c r="S18" s="35">
        <f t="shared" si="3"/>
        <v>10</v>
      </c>
      <c r="T18" s="35">
        <v>1</v>
      </c>
      <c r="U18" s="35">
        <v>30</v>
      </c>
      <c r="V18" s="35">
        <f t="shared" si="4"/>
        <v>30</v>
      </c>
      <c r="W18" s="113" t="s">
        <v>63</v>
      </c>
      <c r="X18" s="113">
        <v>1</v>
      </c>
      <c r="Y18" s="114">
        <v>30</v>
      </c>
      <c r="Z18" s="115">
        <f t="shared" si="5"/>
        <v>30</v>
      </c>
      <c r="AA18" s="99">
        <f t="shared" si="6"/>
        <v>100</v>
      </c>
    </row>
    <row r="19" spans="1:27" ht="33.75" customHeight="1">
      <c r="A19" s="17" t="s">
        <v>93</v>
      </c>
      <c r="B19" s="18" t="s">
        <v>54</v>
      </c>
      <c r="C19" s="39">
        <f t="shared" si="7"/>
        <v>42.858</v>
      </c>
      <c r="D19" s="42" t="s">
        <v>64</v>
      </c>
      <c r="E19" s="35">
        <v>0</v>
      </c>
      <c r="F19" s="35">
        <v>14.286</v>
      </c>
      <c r="G19" s="35">
        <f t="shared" si="0"/>
        <v>0</v>
      </c>
      <c r="H19" s="35">
        <v>100</v>
      </c>
      <c r="I19" s="35">
        <v>1</v>
      </c>
      <c r="J19" s="35">
        <v>14.286</v>
      </c>
      <c r="K19" s="35">
        <f t="shared" si="1"/>
        <v>14.286</v>
      </c>
      <c r="L19" s="35" t="s">
        <v>63</v>
      </c>
      <c r="M19" s="35">
        <v>1</v>
      </c>
      <c r="N19" s="35">
        <v>14.286</v>
      </c>
      <c r="O19" s="35">
        <f t="shared" si="2"/>
        <v>14.286</v>
      </c>
      <c r="P19" s="35">
        <v>0</v>
      </c>
      <c r="Q19" s="35">
        <v>1</v>
      </c>
      <c r="R19" s="35">
        <v>14.286</v>
      </c>
      <c r="S19" s="35">
        <f t="shared" si="3"/>
        <v>14.286</v>
      </c>
      <c r="T19" s="35">
        <v>0</v>
      </c>
      <c r="U19" s="35">
        <v>42.856</v>
      </c>
      <c r="V19" s="35">
        <f t="shared" si="4"/>
        <v>0</v>
      </c>
      <c r="W19" s="164" t="s">
        <v>59</v>
      </c>
      <c r="X19" s="165"/>
      <c r="Y19" s="165"/>
      <c r="Z19" s="166"/>
      <c r="AA19" s="99">
        <f t="shared" si="6"/>
        <v>100</v>
      </c>
    </row>
    <row r="20" spans="1:24" s="26" customFormat="1" ht="32.25" customHeight="1">
      <c r="A20" s="54"/>
      <c r="B20" s="55"/>
      <c r="C20" s="57"/>
      <c r="D20" s="43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s="26" customFormat="1" ht="21.75" customHeight="1">
      <c r="A21" s="54"/>
      <c r="B21" s="55"/>
      <c r="C21" s="57"/>
      <c r="D21" s="43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s="26" customFormat="1" ht="15.75" customHeight="1">
      <c r="A22" s="54"/>
      <c r="B22" s="55"/>
      <c r="C22" s="57"/>
      <c r="D22" s="4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s="26" customFormat="1" ht="17.25" customHeight="1">
      <c r="A23" s="54"/>
      <c r="B23" s="55"/>
      <c r="C23" s="57"/>
      <c r="D23" s="43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s="26" customFormat="1" ht="22.5" customHeight="1">
      <c r="A24" s="54"/>
      <c r="B24" s="55"/>
      <c r="C24" s="57"/>
      <c r="D24" s="43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s="26" customFormat="1" ht="22.5" customHeight="1">
      <c r="A25" s="54"/>
      <c r="B25" s="55"/>
      <c r="C25" s="57"/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s="26" customFormat="1" ht="21.75" customHeight="1">
      <c r="A26" s="54"/>
      <c r="B26" s="55"/>
      <c r="C26" s="57"/>
      <c r="D26" s="43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s="26" customFormat="1" ht="21" customHeight="1">
      <c r="A27" s="54"/>
      <c r="B27" s="55"/>
      <c r="C27" s="57"/>
      <c r="D27" s="43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s="26" customFormat="1" ht="20.25" customHeight="1">
      <c r="A28" s="54"/>
      <c r="B28" s="55"/>
      <c r="C28" s="57"/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s="26" customFormat="1" ht="22.5" customHeight="1">
      <c r="A29" s="54"/>
      <c r="B29" s="55"/>
      <c r="C29" s="57"/>
      <c r="D29" s="43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s="26" customFormat="1" ht="25.5" customHeight="1">
      <c r="A30" s="54"/>
      <c r="B30" s="55"/>
      <c r="C30" s="57"/>
      <c r="D30" s="43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s="26" customFormat="1" ht="32.25" customHeight="1">
      <c r="A31" s="54"/>
      <c r="B31" s="55"/>
      <c r="C31" s="57"/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s="26" customFormat="1" ht="30" customHeight="1">
      <c r="A32" s="54"/>
      <c r="B32" s="55"/>
      <c r="C32" s="57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s="26" customFormat="1" ht="25.5" customHeight="1">
      <c r="A33" s="54"/>
      <c r="B33" s="55"/>
      <c r="C33" s="57"/>
      <c r="D33" s="43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s="26" customFormat="1" ht="25.5" customHeight="1">
      <c r="A34" s="54"/>
      <c r="B34" s="55"/>
      <c r="C34" s="57"/>
      <c r="D34" s="43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s="26" customFormat="1" ht="27.75" customHeight="1">
      <c r="A35" s="56"/>
      <c r="B35" s="55"/>
      <c r="C35" s="57"/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2:24" s="26" customFormat="1" ht="15">
      <c r="B36" s="59"/>
      <c r="C36" s="57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2:24" s="26" customFormat="1" ht="15">
      <c r="B37" s="59"/>
      <c r="C37" s="68"/>
      <c r="D37" s="40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2:4" s="26" customFormat="1" ht="15">
      <c r="B38" s="59"/>
      <c r="C38" s="68"/>
      <c r="D38" s="40"/>
    </row>
  </sheetData>
  <sheetProtection/>
  <mergeCells count="15">
    <mergeCell ref="A1:H1"/>
    <mergeCell ref="A2:A3"/>
    <mergeCell ref="B2:B3"/>
    <mergeCell ref="C2:C3"/>
    <mergeCell ref="H2:K2"/>
    <mergeCell ref="T2:V2"/>
    <mergeCell ref="W19:Z19"/>
    <mergeCell ref="D2:G2"/>
    <mergeCell ref="L2:O2"/>
    <mergeCell ref="W8:Z8"/>
    <mergeCell ref="W9:Z9"/>
    <mergeCell ref="W10:Z10"/>
    <mergeCell ref="W2:Z2"/>
    <mergeCell ref="P2:S2"/>
    <mergeCell ref="W6:Z6"/>
  </mergeCells>
  <printOptions/>
  <pageMargins left="0.1968503937007874" right="0.2362204724409449" top="0.2755905511811024" bottom="0.31496062992125984" header="0.31496062992125984" footer="0.31496062992125984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188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A19" sqref="A19"/>
    </sheetView>
  </sheetViews>
  <sheetFormatPr defaultColWidth="9.140625" defaultRowHeight="15"/>
  <cols>
    <col min="1" max="1" width="5.00390625" style="0" customWidth="1"/>
    <col min="2" max="2" width="32.140625" style="4" customWidth="1"/>
    <col min="3" max="3" width="9.8515625" style="37" customWidth="1"/>
    <col min="4" max="4" width="10.00390625" style="0" customWidth="1"/>
    <col min="5" max="5" width="9.28125" style="0" customWidth="1"/>
    <col min="6" max="6" width="8.00390625" style="0" customWidth="1"/>
    <col min="7" max="7" width="8.8515625" style="0" customWidth="1"/>
    <col min="8" max="8" width="10.00390625" style="0" customWidth="1"/>
    <col min="9" max="9" width="8.140625" style="0" customWidth="1"/>
    <col min="10" max="10" width="7.421875" style="0" customWidth="1"/>
    <col min="11" max="11" width="8.421875" style="0" customWidth="1"/>
    <col min="12" max="12" width="8.28125" style="0" customWidth="1"/>
    <col min="13" max="13" width="6.8515625" style="0" customWidth="1"/>
    <col min="14" max="14" width="8.7109375" style="0" customWidth="1"/>
    <col min="15" max="15" width="7.28125" style="0" customWidth="1"/>
    <col min="16" max="16" width="8.7109375" style="0" customWidth="1"/>
    <col min="17" max="17" width="8.8515625" style="0" customWidth="1"/>
    <col min="18" max="18" width="7.57421875" style="0" customWidth="1"/>
    <col min="19" max="19" width="7.8515625" style="0" customWidth="1"/>
    <col min="20" max="20" width="7.28125" style="0" customWidth="1"/>
    <col min="21" max="21" width="6.28125" style="0" customWidth="1"/>
    <col min="22" max="22" width="7.140625" style="0" customWidth="1"/>
  </cols>
  <sheetData>
    <row r="1" spans="1:22" s="7" customFormat="1" ht="23.25" customHeight="1">
      <c r="A1" s="173" t="s">
        <v>81</v>
      </c>
      <c r="B1" s="173"/>
      <c r="C1" s="175"/>
      <c r="D1" s="175"/>
      <c r="E1" s="175"/>
      <c r="F1" s="175"/>
      <c r="G1" s="175"/>
      <c r="H1" s="175"/>
      <c r="I1" s="175"/>
      <c r="J1" s="175"/>
      <c r="K1" s="175"/>
      <c r="L1" s="175"/>
      <c r="S1" s="74"/>
      <c r="T1" s="74"/>
      <c r="U1" s="74"/>
      <c r="V1" s="77"/>
    </row>
    <row r="2" spans="1:22" s="7" customFormat="1" ht="94.5" customHeight="1">
      <c r="A2" s="133" t="s">
        <v>3</v>
      </c>
      <c r="B2" s="133" t="s">
        <v>6</v>
      </c>
      <c r="C2" s="134" t="s">
        <v>30</v>
      </c>
      <c r="D2" s="137" t="s">
        <v>82</v>
      </c>
      <c r="E2" s="140"/>
      <c r="F2" s="140"/>
      <c r="G2" s="141"/>
      <c r="H2" s="137" t="s">
        <v>83</v>
      </c>
      <c r="I2" s="140"/>
      <c r="J2" s="140"/>
      <c r="K2" s="141"/>
      <c r="L2" s="137" t="s">
        <v>84</v>
      </c>
      <c r="M2" s="140"/>
      <c r="N2" s="140"/>
      <c r="O2" s="141"/>
      <c r="P2" s="137" t="s">
        <v>85</v>
      </c>
      <c r="Q2" s="140"/>
      <c r="R2" s="141"/>
      <c r="S2" s="137" t="s">
        <v>86</v>
      </c>
      <c r="T2" s="140"/>
      <c r="U2" s="140"/>
      <c r="V2" s="141"/>
    </row>
    <row r="3" spans="1:22" s="11" customFormat="1" ht="21.75" customHeight="1">
      <c r="A3" s="144"/>
      <c r="B3" s="144"/>
      <c r="C3" s="176"/>
      <c r="D3" s="8" t="s">
        <v>24</v>
      </c>
      <c r="E3" s="9" t="s">
        <v>5</v>
      </c>
      <c r="F3" s="9" t="s">
        <v>55</v>
      </c>
      <c r="G3" s="9" t="s">
        <v>56</v>
      </c>
      <c r="H3" s="8" t="s">
        <v>24</v>
      </c>
      <c r="I3" s="9" t="s">
        <v>5</v>
      </c>
      <c r="J3" s="9" t="s">
        <v>55</v>
      </c>
      <c r="K3" s="9" t="s">
        <v>56</v>
      </c>
      <c r="L3" s="8" t="s">
        <v>24</v>
      </c>
      <c r="M3" s="9" t="s">
        <v>5</v>
      </c>
      <c r="N3" s="9" t="s">
        <v>55</v>
      </c>
      <c r="O3" s="9" t="s">
        <v>56</v>
      </c>
      <c r="P3" s="9" t="s">
        <v>5</v>
      </c>
      <c r="Q3" s="9" t="s">
        <v>55</v>
      </c>
      <c r="R3" s="9" t="s">
        <v>56</v>
      </c>
      <c r="S3" s="8" t="s">
        <v>24</v>
      </c>
      <c r="T3" s="9" t="s">
        <v>5</v>
      </c>
      <c r="U3" s="9" t="s">
        <v>55</v>
      </c>
      <c r="V3" s="9" t="s">
        <v>56</v>
      </c>
    </row>
    <row r="4" spans="1:22" s="6" customFormat="1" ht="11.25" customHeight="1">
      <c r="A4" s="5"/>
      <c r="B4" s="5"/>
      <c r="C4" s="38"/>
      <c r="S4" s="78"/>
      <c r="T4" s="78"/>
      <c r="U4" s="78"/>
      <c r="V4" s="80"/>
    </row>
    <row r="5" spans="1:22" ht="23.25" customHeight="1">
      <c r="A5" s="17" t="s">
        <v>32</v>
      </c>
      <c r="B5" s="18" t="s">
        <v>33</v>
      </c>
      <c r="C5" s="39">
        <f aca="true" t="shared" si="0" ref="C5:C19">G5+K5+O5+R5+V5</f>
        <v>82</v>
      </c>
      <c r="D5" s="35">
        <v>120</v>
      </c>
      <c r="E5" s="35">
        <v>1</v>
      </c>
      <c r="F5" s="35">
        <v>28</v>
      </c>
      <c r="G5" s="35">
        <f aca="true" t="shared" si="1" ref="G5:G19">E5*F5</f>
        <v>28</v>
      </c>
      <c r="H5" s="35">
        <v>0</v>
      </c>
      <c r="I5" s="35">
        <v>0</v>
      </c>
      <c r="J5" s="35">
        <v>18</v>
      </c>
      <c r="K5" s="35">
        <f aca="true" t="shared" si="2" ref="K5:K19">I5*J5</f>
        <v>0</v>
      </c>
      <c r="L5" s="35">
        <v>100</v>
      </c>
      <c r="M5" s="35">
        <v>1</v>
      </c>
      <c r="N5" s="35">
        <v>18</v>
      </c>
      <c r="O5" s="35">
        <f aca="true" t="shared" si="3" ref="O5:O19">M5*N5</f>
        <v>18</v>
      </c>
      <c r="P5" s="35">
        <v>1</v>
      </c>
      <c r="Q5" s="35">
        <v>18</v>
      </c>
      <c r="R5" s="35">
        <f aca="true" t="shared" si="4" ref="R5:R19">P5*Q5</f>
        <v>18</v>
      </c>
      <c r="S5" s="35">
        <v>30.769</v>
      </c>
      <c r="T5" s="35">
        <v>1</v>
      </c>
      <c r="U5" s="35">
        <v>18</v>
      </c>
      <c r="V5" s="35">
        <f aca="true" t="shared" si="5" ref="V5:V19">T5*U5</f>
        <v>18</v>
      </c>
    </row>
    <row r="6" spans="1:22" ht="27" customHeight="1">
      <c r="A6" s="17" t="s">
        <v>34</v>
      </c>
      <c r="B6" s="18" t="s">
        <v>35</v>
      </c>
      <c r="C6" s="39">
        <f t="shared" si="0"/>
        <v>50.742</v>
      </c>
      <c r="D6" s="35">
        <v>92.727</v>
      </c>
      <c r="E6" s="35">
        <v>0</v>
      </c>
      <c r="F6" s="35">
        <v>28</v>
      </c>
      <c r="G6" s="35">
        <f t="shared" si="1"/>
        <v>0</v>
      </c>
      <c r="H6" s="35">
        <v>45.455</v>
      </c>
      <c r="I6" s="35">
        <v>0.455</v>
      </c>
      <c r="J6" s="35">
        <v>18</v>
      </c>
      <c r="K6" s="35">
        <f t="shared" si="2"/>
        <v>8.19</v>
      </c>
      <c r="L6" s="35">
        <v>100</v>
      </c>
      <c r="M6" s="35">
        <v>1</v>
      </c>
      <c r="N6" s="35">
        <v>18</v>
      </c>
      <c r="O6" s="35">
        <f t="shared" si="3"/>
        <v>18</v>
      </c>
      <c r="P6" s="35">
        <v>1</v>
      </c>
      <c r="Q6" s="35">
        <v>18</v>
      </c>
      <c r="R6" s="35">
        <f t="shared" si="4"/>
        <v>18</v>
      </c>
      <c r="S6" s="35">
        <v>9.091</v>
      </c>
      <c r="T6" s="35">
        <v>0.364</v>
      </c>
      <c r="U6" s="35">
        <v>18</v>
      </c>
      <c r="V6" s="35">
        <f t="shared" si="5"/>
        <v>6.552</v>
      </c>
    </row>
    <row r="7" spans="1:22" ht="26.25" customHeight="1">
      <c r="A7" s="17" t="s">
        <v>32</v>
      </c>
      <c r="B7" s="18" t="s">
        <v>36</v>
      </c>
      <c r="C7" s="39">
        <f t="shared" si="0"/>
        <v>73.332</v>
      </c>
      <c r="D7" s="35">
        <v>106.667</v>
      </c>
      <c r="E7" s="35">
        <v>0.333</v>
      </c>
      <c r="F7" s="35">
        <v>28</v>
      </c>
      <c r="G7" s="35">
        <f t="shared" si="1"/>
        <v>9.324</v>
      </c>
      <c r="H7" s="35">
        <v>55.556</v>
      </c>
      <c r="I7" s="35">
        <v>0.556</v>
      </c>
      <c r="J7" s="35">
        <v>18</v>
      </c>
      <c r="K7" s="35">
        <f t="shared" si="2"/>
        <v>10.008000000000001</v>
      </c>
      <c r="L7" s="35">
        <v>100</v>
      </c>
      <c r="M7" s="35">
        <v>1</v>
      </c>
      <c r="N7" s="35">
        <v>18</v>
      </c>
      <c r="O7" s="35">
        <f t="shared" si="3"/>
        <v>18</v>
      </c>
      <c r="P7" s="35">
        <v>1</v>
      </c>
      <c r="Q7" s="35">
        <v>18</v>
      </c>
      <c r="R7" s="35">
        <f t="shared" si="4"/>
        <v>18</v>
      </c>
      <c r="S7" s="35">
        <v>66.667</v>
      </c>
      <c r="T7" s="35">
        <v>1</v>
      </c>
      <c r="U7" s="35">
        <v>18</v>
      </c>
      <c r="V7" s="35">
        <f t="shared" si="5"/>
        <v>18</v>
      </c>
    </row>
    <row r="8" spans="1:22" ht="30" customHeight="1">
      <c r="A8" s="17" t="s">
        <v>32</v>
      </c>
      <c r="B8" s="18" t="s">
        <v>37</v>
      </c>
      <c r="C8" s="39">
        <f t="shared" si="0"/>
        <v>89.2</v>
      </c>
      <c r="D8" s="35">
        <v>120</v>
      </c>
      <c r="E8" s="35">
        <v>1</v>
      </c>
      <c r="F8" s="35">
        <v>28</v>
      </c>
      <c r="G8" s="35">
        <f t="shared" si="1"/>
        <v>28</v>
      </c>
      <c r="H8" s="35">
        <v>60</v>
      </c>
      <c r="I8" s="35">
        <v>0.6</v>
      </c>
      <c r="J8" s="35">
        <v>18</v>
      </c>
      <c r="K8" s="35">
        <f t="shared" si="2"/>
        <v>10.799999999999999</v>
      </c>
      <c r="L8" s="35">
        <v>100</v>
      </c>
      <c r="M8" s="35">
        <v>1</v>
      </c>
      <c r="N8" s="35">
        <v>18</v>
      </c>
      <c r="O8" s="35">
        <f t="shared" si="3"/>
        <v>18</v>
      </c>
      <c r="P8" s="35">
        <v>1</v>
      </c>
      <c r="Q8" s="35">
        <v>18</v>
      </c>
      <c r="R8" s="35">
        <f t="shared" si="4"/>
        <v>18</v>
      </c>
      <c r="S8" s="35">
        <v>20</v>
      </c>
      <c r="T8" s="35">
        <v>0.8</v>
      </c>
      <c r="U8" s="35">
        <v>18</v>
      </c>
      <c r="V8" s="35">
        <f t="shared" si="5"/>
        <v>14.4</v>
      </c>
    </row>
    <row r="9" spans="1:22" ht="25.5" customHeight="1">
      <c r="A9" s="17" t="s">
        <v>32</v>
      </c>
      <c r="B9" s="18" t="s">
        <v>38</v>
      </c>
      <c r="C9" s="39">
        <f t="shared" si="0"/>
        <v>82</v>
      </c>
      <c r="D9" s="35">
        <v>120</v>
      </c>
      <c r="E9" s="35">
        <v>1</v>
      </c>
      <c r="F9" s="35">
        <v>28</v>
      </c>
      <c r="G9" s="35">
        <f t="shared" si="1"/>
        <v>28</v>
      </c>
      <c r="H9" s="35">
        <v>0</v>
      </c>
      <c r="I9" s="35">
        <v>0</v>
      </c>
      <c r="J9" s="35">
        <v>18</v>
      </c>
      <c r="K9" s="35">
        <f t="shared" si="2"/>
        <v>0</v>
      </c>
      <c r="L9" s="35">
        <v>100</v>
      </c>
      <c r="M9" s="35">
        <v>1</v>
      </c>
      <c r="N9" s="35">
        <v>18</v>
      </c>
      <c r="O9" s="35">
        <f t="shared" si="3"/>
        <v>18</v>
      </c>
      <c r="P9" s="35">
        <v>1</v>
      </c>
      <c r="Q9" s="35">
        <v>18</v>
      </c>
      <c r="R9" s="35">
        <f t="shared" si="4"/>
        <v>18</v>
      </c>
      <c r="S9" s="35">
        <v>72.727</v>
      </c>
      <c r="T9" s="35">
        <v>1</v>
      </c>
      <c r="U9" s="35">
        <v>18</v>
      </c>
      <c r="V9" s="35">
        <f t="shared" si="5"/>
        <v>18</v>
      </c>
    </row>
    <row r="10" spans="1:22" ht="21.75" customHeight="1">
      <c r="A10" s="17" t="s">
        <v>39</v>
      </c>
      <c r="B10" s="18" t="s">
        <v>57</v>
      </c>
      <c r="C10" s="39">
        <f t="shared" si="0"/>
        <v>66.006</v>
      </c>
      <c r="D10" s="35">
        <v>80</v>
      </c>
      <c r="E10" s="35">
        <v>0</v>
      </c>
      <c r="F10" s="35">
        <v>28</v>
      </c>
      <c r="G10" s="35">
        <f t="shared" si="1"/>
        <v>0</v>
      </c>
      <c r="H10" s="35">
        <v>66.667</v>
      </c>
      <c r="I10" s="35">
        <v>0.667</v>
      </c>
      <c r="J10" s="35">
        <v>18</v>
      </c>
      <c r="K10" s="35">
        <f t="shared" si="2"/>
        <v>12.006</v>
      </c>
      <c r="L10" s="35">
        <v>100</v>
      </c>
      <c r="M10" s="35">
        <v>1</v>
      </c>
      <c r="N10" s="35">
        <v>18</v>
      </c>
      <c r="O10" s="35">
        <f t="shared" si="3"/>
        <v>18</v>
      </c>
      <c r="P10" s="35">
        <v>1</v>
      </c>
      <c r="Q10" s="35">
        <v>18</v>
      </c>
      <c r="R10" s="35">
        <f t="shared" si="4"/>
        <v>18</v>
      </c>
      <c r="S10" s="35">
        <v>33.333</v>
      </c>
      <c r="T10" s="35">
        <v>1</v>
      </c>
      <c r="U10" s="35">
        <v>18</v>
      </c>
      <c r="V10" s="35">
        <f t="shared" si="5"/>
        <v>18</v>
      </c>
    </row>
    <row r="11" spans="1:22" ht="24.75" customHeight="1">
      <c r="A11" s="17" t="s">
        <v>40</v>
      </c>
      <c r="B11" s="18" t="s">
        <v>65</v>
      </c>
      <c r="C11" s="39">
        <f t="shared" si="0"/>
        <v>57.488</v>
      </c>
      <c r="D11" s="35">
        <v>110</v>
      </c>
      <c r="E11" s="35">
        <v>0.5</v>
      </c>
      <c r="F11" s="35">
        <v>28</v>
      </c>
      <c r="G11" s="35">
        <f t="shared" si="1"/>
        <v>14</v>
      </c>
      <c r="H11" s="35">
        <v>8.333</v>
      </c>
      <c r="I11" s="35">
        <v>0.083</v>
      </c>
      <c r="J11" s="35">
        <v>18</v>
      </c>
      <c r="K11" s="35">
        <f t="shared" si="2"/>
        <v>1.494</v>
      </c>
      <c r="L11" s="35">
        <v>100</v>
      </c>
      <c r="M11" s="35">
        <v>1</v>
      </c>
      <c r="N11" s="35">
        <v>18</v>
      </c>
      <c r="O11" s="35">
        <f t="shared" si="3"/>
        <v>18</v>
      </c>
      <c r="P11" s="35">
        <v>1</v>
      </c>
      <c r="Q11" s="35">
        <v>18</v>
      </c>
      <c r="R11" s="35">
        <f t="shared" si="4"/>
        <v>18</v>
      </c>
      <c r="S11" s="35">
        <v>8.333</v>
      </c>
      <c r="T11" s="35">
        <v>0.333</v>
      </c>
      <c r="U11" s="35">
        <v>18</v>
      </c>
      <c r="V11" s="35">
        <f t="shared" si="5"/>
        <v>5.994000000000001</v>
      </c>
    </row>
    <row r="12" spans="1:22" ht="27.75" customHeight="1">
      <c r="A12" s="17" t="s">
        <v>41</v>
      </c>
      <c r="B12" s="18" t="s">
        <v>42</v>
      </c>
      <c r="C12" s="39">
        <f t="shared" si="0"/>
        <v>87.994</v>
      </c>
      <c r="D12" s="35">
        <v>120</v>
      </c>
      <c r="E12" s="35">
        <v>1</v>
      </c>
      <c r="F12" s="35">
        <v>28</v>
      </c>
      <c r="G12" s="35">
        <f t="shared" si="1"/>
        <v>28</v>
      </c>
      <c r="H12" s="35">
        <v>33.333</v>
      </c>
      <c r="I12" s="35">
        <v>0.333</v>
      </c>
      <c r="J12" s="35">
        <v>18</v>
      </c>
      <c r="K12" s="35">
        <f t="shared" si="2"/>
        <v>5.994000000000001</v>
      </c>
      <c r="L12" s="35">
        <v>100</v>
      </c>
      <c r="M12" s="35">
        <v>1</v>
      </c>
      <c r="N12" s="35">
        <v>18</v>
      </c>
      <c r="O12" s="35">
        <f t="shared" si="3"/>
        <v>18</v>
      </c>
      <c r="P12" s="35">
        <v>1</v>
      </c>
      <c r="Q12" s="35">
        <v>18</v>
      </c>
      <c r="R12" s="35">
        <f t="shared" si="4"/>
        <v>18</v>
      </c>
      <c r="S12" s="35">
        <v>33.333</v>
      </c>
      <c r="T12" s="35">
        <v>1</v>
      </c>
      <c r="U12" s="35">
        <v>18</v>
      </c>
      <c r="V12" s="35">
        <f t="shared" si="5"/>
        <v>18</v>
      </c>
    </row>
    <row r="13" spans="1:22" ht="33" customHeight="1">
      <c r="A13" s="17" t="s">
        <v>43</v>
      </c>
      <c r="B13" s="18" t="s">
        <v>66</v>
      </c>
      <c r="C13" s="39">
        <f t="shared" si="0"/>
        <v>46</v>
      </c>
      <c r="D13" s="35">
        <v>120</v>
      </c>
      <c r="E13" s="35">
        <v>1</v>
      </c>
      <c r="F13" s="35">
        <v>28</v>
      </c>
      <c r="G13" s="35">
        <f t="shared" si="1"/>
        <v>28</v>
      </c>
      <c r="H13" s="35">
        <v>0</v>
      </c>
      <c r="I13" s="35">
        <v>0</v>
      </c>
      <c r="J13" s="35">
        <v>18</v>
      </c>
      <c r="K13" s="35">
        <f t="shared" si="2"/>
        <v>0</v>
      </c>
      <c r="L13" s="35">
        <v>100</v>
      </c>
      <c r="M13" s="35">
        <v>1</v>
      </c>
      <c r="N13" s="35">
        <v>18</v>
      </c>
      <c r="O13" s="35">
        <f t="shared" si="3"/>
        <v>18</v>
      </c>
      <c r="P13" s="35">
        <v>0</v>
      </c>
      <c r="Q13" s="35">
        <v>18</v>
      </c>
      <c r="R13" s="35">
        <f t="shared" si="4"/>
        <v>0</v>
      </c>
      <c r="S13" s="35">
        <v>0</v>
      </c>
      <c r="T13" s="35">
        <v>0</v>
      </c>
      <c r="U13" s="35">
        <v>18</v>
      </c>
      <c r="V13" s="35">
        <f t="shared" si="5"/>
        <v>0</v>
      </c>
    </row>
    <row r="14" spans="1:22" ht="32.25" customHeight="1">
      <c r="A14" s="17" t="s">
        <v>44</v>
      </c>
      <c r="B14" s="18" t="s">
        <v>45</v>
      </c>
      <c r="C14" s="39">
        <f t="shared" si="0"/>
        <v>100</v>
      </c>
      <c r="D14" s="35">
        <v>120</v>
      </c>
      <c r="E14" s="35">
        <v>1</v>
      </c>
      <c r="F14" s="35">
        <v>28</v>
      </c>
      <c r="G14" s="35">
        <f t="shared" si="1"/>
        <v>28</v>
      </c>
      <c r="H14" s="35">
        <v>100</v>
      </c>
      <c r="I14" s="35">
        <v>1</v>
      </c>
      <c r="J14" s="35">
        <v>18</v>
      </c>
      <c r="K14" s="35">
        <f t="shared" si="2"/>
        <v>18</v>
      </c>
      <c r="L14" s="35">
        <v>100</v>
      </c>
      <c r="M14" s="35">
        <v>1</v>
      </c>
      <c r="N14" s="35">
        <v>18</v>
      </c>
      <c r="O14" s="35">
        <f t="shared" si="3"/>
        <v>18</v>
      </c>
      <c r="P14" s="35">
        <v>1</v>
      </c>
      <c r="Q14" s="35">
        <v>18</v>
      </c>
      <c r="R14" s="35">
        <f t="shared" si="4"/>
        <v>18</v>
      </c>
      <c r="S14" s="35">
        <v>50</v>
      </c>
      <c r="T14" s="35">
        <v>1</v>
      </c>
      <c r="U14" s="35">
        <v>18</v>
      </c>
      <c r="V14" s="35">
        <f t="shared" si="5"/>
        <v>18</v>
      </c>
    </row>
    <row r="15" spans="1:22" ht="25.5" customHeight="1">
      <c r="A15" s="17" t="s">
        <v>46</v>
      </c>
      <c r="B15" s="18" t="s">
        <v>47</v>
      </c>
      <c r="C15" s="39">
        <f t="shared" si="0"/>
        <v>91</v>
      </c>
      <c r="D15" s="35">
        <v>120</v>
      </c>
      <c r="E15" s="35">
        <v>1</v>
      </c>
      <c r="F15" s="35">
        <v>28</v>
      </c>
      <c r="G15" s="35">
        <f t="shared" si="1"/>
        <v>28</v>
      </c>
      <c r="H15" s="35">
        <v>50</v>
      </c>
      <c r="I15" s="35">
        <v>0.5</v>
      </c>
      <c r="J15" s="35">
        <v>18</v>
      </c>
      <c r="K15" s="35">
        <f t="shared" si="2"/>
        <v>9</v>
      </c>
      <c r="L15" s="35">
        <v>100</v>
      </c>
      <c r="M15" s="35">
        <v>1</v>
      </c>
      <c r="N15" s="35">
        <v>18</v>
      </c>
      <c r="O15" s="35">
        <f t="shared" si="3"/>
        <v>18</v>
      </c>
      <c r="P15" s="35">
        <v>1</v>
      </c>
      <c r="Q15" s="35">
        <v>18</v>
      </c>
      <c r="R15" s="35">
        <f t="shared" si="4"/>
        <v>18</v>
      </c>
      <c r="S15" s="35">
        <v>33.333</v>
      </c>
      <c r="T15" s="35">
        <v>1</v>
      </c>
      <c r="U15" s="35">
        <v>18</v>
      </c>
      <c r="V15" s="35">
        <f t="shared" si="5"/>
        <v>18</v>
      </c>
    </row>
    <row r="16" spans="1:22" ht="28.5" customHeight="1">
      <c r="A16" s="17" t="s">
        <v>48</v>
      </c>
      <c r="B16" s="18" t="s">
        <v>49</v>
      </c>
      <c r="C16" s="39">
        <f t="shared" si="0"/>
        <v>64</v>
      </c>
      <c r="D16" s="35">
        <v>120</v>
      </c>
      <c r="E16" s="35">
        <v>1</v>
      </c>
      <c r="F16" s="35">
        <v>28</v>
      </c>
      <c r="G16" s="35">
        <f t="shared" si="1"/>
        <v>28</v>
      </c>
      <c r="H16" s="35">
        <v>100</v>
      </c>
      <c r="I16" s="35">
        <v>1</v>
      </c>
      <c r="J16" s="35">
        <v>18</v>
      </c>
      <c r="K16" s="35">
        <f t="shared" si="2"/>
        <v>18</v>
      </c>
      <c r="L16" s="35">
        <v>100</v>
      </c>
      <c r="M16" s="35">
        <v>1</v>
      </c>
      <c r="N16" s="35">
        <v>18</v>
      </c>
      <c r="O16" s="35">
        <f t="shared" si="3"/>
        <v>18</v>
      </c>
      <c r="P16" s="35">
        <v>0</v>
      </c>
      <c r="Q16" s="35">
        <v>18</v>
      </c>
      <c r="R16" s="35">
        <f t="shared" si="4"/>
        <v>0</v>
      </c>
      <c r="S16" s="35">
        <v>0</v>
      </c>
      <c r="T16" s="35">
        <v>0</v>
      </c>
      <c r="U16" s="35">
        <v>18</v>
      </c>
      <c r="V16" s="35">
        <f t="shared" si="5"/>
        <v>0</v>
      </c>
    </row>
    <row r="17" spans="1:22" ht="33" customHeight="1">
      <c r="A17" s="17" t="s">
        <v>50</v>
      </c>
      <c r="B17" s="18" t="s">
        <v>51</v>
      </c>
      <c r="C17" s="39">
        <f t="shared" si="0"/>
        <v>84.054</v>
      </c>
      <c r="D17" s="35">
        <v>115.714</v>
      </c>
      <c r="E17" s="35">
        <v>0.786</v>
      </c>
      <c r="F17" s="35">
        <v>28</v>
      </c>
      <c r="G17" s="35">
        <f t="shared" si="1"/>
        <v>22.008000000000003</v>
      </c>
      <c r="H17" s="35">
        <v>85.714</v>
      </c>
      <c r="I17" s="35">
        <v>0.857</v>
      </c>
      <c r="J17" s="35">
        <v>18</v>
      </c>
      <c r="K17" s="35">
        <f t="shared" si="2"/>
        <v>15.426</v>
      </c>
      <c r="L17" s="35">
        <v>84</v>
      </c>
      <c r="M17" s="35">
        <v>0.84</v>
      </c>
      <c r="N17" s="35">
        <v>18</v>
      </c>
      <c r="O17" s="35">
        <f t="shared" si="3"/>
        <v>15.12</v>
      </c>
      <c r="P17" s="35">
        <v>0.75</v>
      </c>
      <c r="Q17" s="35">
        <v>18</v>
      </c>
      <c r="R17" s="35">
        <f t="shared" si="4"/>
        <v>13.5</v>
      </c>
      <c r="S17" s="35">
        <v>38.095</v>
      </c>
      <c r="T17" s="35">
        <v>1</v>
      </c>
      <c r="U17" s="35">
        <v>18</v>
      </c>
      <c r="V17" s="35">
        <f t="shared" si="5"/>
        <v>18</v>
      </c>
    </row>
    <row r="18" spans="1:22" ht="39" customHeight="1">
      <c r="A18" s="17" t="s">
        <v>52</v>
      </c>
      <c r="B18" s="18" t="s">
        <v>53</v>
      </c>
      <c r="C18" s="39">
        <f t="shared" si="0"/>
        <v>46</v>
      </c>
      <c r="D18" s="35">
        <v>120</v>
      </c>
      <c r="E18" s="35">
        <v>1</v>
      </c>
      <c r="F18" s="35">
        <v>28</v>
      </c>
      <c r="G18" s="35">
        <f t="shared" si="1"/>
        <v>28</v>
      </c>
      <c r="H18" s="35">
        <v>0</v>
      </c>
      <c r="I18" s="35">
        <v>0</v>
      </c>
      <c r="J18" s="35">
        <v>18</v>
      </c>
      <c r="K18" s="35">
        <f t="shared" si="2"/>
        <v>0</v>
      </c>
      <c r="L18" s="35">
        <v>100</v>
      </c>
      <c r="M18" s="35">
        <v>1</v>
      </c>
      <c r="N18" s="35">
        <v>18</v>
      </c>
      <c r="O18" s="35">
        <f t="shared" si="3"/>
        <v>18</v>
      </c>
      <c r="P18" s="35">
        <v>0</v>
      </c>
      <c r="Q18" s="35">
        <v>18</v>
      </c>
      <c r="R18" s="35">
        <f t="shared" si="4"/>
        <v>0</v>
      </c>
      <c r="S18" s="35">
        <v>0</v>
      </c>
      <c r="T18" s="35">
        <v>0</v>
      </c>
      <c r="U18" s="35">
        <v>18</v>
      </c>
      <c r="V18" s="35">
        <f t="shared" si="5"/>
        <v>0</v>
      </c>
    </row>
    <row r="19" spans="1:22" ht="30" customHeight="1">
      <c r="A19" s="17" t="s">
        <v>93</v>
      </c>
      <c r="B19" s="18" t="s">
        <v>54</v>
      </c>
      <c r="C19" s="39">
        <f t="shared" si="0"/>
        <v>82</v>
      </c>
      <c r="D19" s="35">
        <v>120</v>
      </c>
      <c r="E19" s="35">
        <v>1</v>
      </c>
      <c r="F19" s="35">
        <v>28</v>
      </c>
      <c r="G19" s="35">
        <f t="shared" si="1"/>
        <v>28</v>
      </c>
      <c r="H19" s="35">
        <v>0</v>
      </c>
      <c r="I19" s="35">
        <v>0</v>
      </c>
      <c r="J19" s="35">
        <v>18</v>
      </c>
      <c r="K19" s="35">
        <f t="shared" si="2"/>
        <v>0</v>
      </c>
      <c r="L19" s="35">
        <v>100</v>
      </c>
      <c r="M19" s="35">
        <v>1</v>
      </c>
      <c r="N19" s="35">
        <v>18</v>
      </c>
      <c r="O19" s="35">
        <f t="shared" si="3"/>
        <v>18</v>
      </c>
      <c r="P19" s="35">
        <v>1</v>
      </c>
      <c r="Q19" s="35">
        <v>18</v>
      </c>
      <c r="R19" s="35">
        <f t="shared" si="4"/>
        <v>18</v>
      </c>
      <c r="S19" s="35">
        <v>50</v>
      </c>
      <c r="T19" s="35">
        <v>1</v>
      </c>
      <c r="U19" s="35">
        <v>18</v>
      </c>
      <c r="V19" s="35">
        <f t="shared" si="5"/>
        <v>18</v>
      </c>
    </row>
    <row r="20" spans="1:22" s="26" customFormat="1" ht="21.75" customHeight="1">
      <c r="A20" s="54"/>
      <c r="B20" s="55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s="26" customFormat="1" ht="21" customHeight="1">
      <c r="A21" s="54"/>
      <c r="B21" s="55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1:22" s="26" customFormat="1" ht="24" customHeight="1">
      <c r="A22" s="54"/>
      <c r="B22" s="55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</row>
    <row r="23" spans="1:22" s="26" customFormat="1" ht="20.25" customHeight="1">
      <c r="A23" s="54"/>
      <c r="B23" s="55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s="26" customFormat="1" ht="15.75" customHeight="1">
      <c r="A24" s="54"/>
      <c r="B24" s="55"/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s="26" customFormat="1" ht="22.5" customHeight="1">
      <c r="A25" s="54"/>
      <c r="B25" s="55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s="26" customFormat="1" ht="32.25" customHeight="1">
      <c r="A26" s="54"/>
      <c r="B26" s="55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s="26" customFormat="1" ht="21.75" customHeight="1">
      <c r="A27" s="54"/>
      <c r="B27" s="55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26" customFormat="1" ht="15.75" customHeight="1">
      <c r="A28" s="54"/>
      <c r="B28" s="55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s="26" customFormat="1" ht="17.25" customHeight="1">
      <c r="A29" s="54"/>
      <c r="B29" s="55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s="26" customFormat="1" ht="22.5" customHeight="1">
      <c r="A30" s="54"/>
      <c r="B30" s="55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2" s="26" customFormat="1" ht="22.5" customHeight="1">
      <c r="A31" s="54"/>
      <c r="B31" s="55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1:22" s="26" customFormat="1" ht="21.75" customHeight="1">
      <c r="A32" s="54"/>
      <c r="B32" s="55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s="26" customFormat="1" ht="21" customHeight="1">
      <c r="A33" s="54"/>
      <c r="B33" s="55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1:22" s="26" customFormat="1" ht="20.25" customHeight="1">
      <c r="A34" s="54"/>
      <c r="B34" s="55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s="26" customFormat="1" ht="22.5" customHeight="1">
      <c r="A35" s="54"/>
      <c r="B35" s="55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</row>
    <row r="36" spans="1:22" s="26" customFormat="1" ht="25.5" customHeight="1">
      <c r="A36" s="54"/>
      <c r="B36" s="55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s="26" customFormat="1" ht="32.25" customHeight="1">
      <c r="A37" s="54"/>
      <c r="B37" s="55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</row>
    <row r="38" spans="1:22" s="26" customFormat="1" ht="30" customHeight="1">
      <c r="A38" s="54"/>
      <c r="B38" s="55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1:22" s="26" customFormat="1" ht="25.5" customHeight="1">
      <c r="A39" s="54"/>
      <c r="B39" s="55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s="26" customFormat="1" ht="25.5" customHeight="1">
      <c r="A40" s="54"/>
      <c r="B40" s="55"/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s="26" customFormat="1" ht="27.75" customHeight="1">
      <c r="A41" s="56"/>
      <c r="B41" s="55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2:3" s="26" customFormat="1" ht="15">
      <c r="B42" s="59"/>
      <c r="C42" s="40"/>
    </row>
    <row r="43" spans="3:7" ht="15">
      <c r="C43" s="40"/>
      <c r="D43" s="26"/>
      <c r="E43" s="26"/>
      <c r="F43" s="26"/>
      <c r="G43" s="26"/>
    </row>
    <row r="44" spans="3:7" ht="15">
      <c r="C44" s="40"/>
      <c r="D44" s="26"/>
      <c r="E44" s="26"/>
      <c r="F44" s="26"/>
      <c r="G44" s="26"/>
    </row>
    <row r="45" spans="3:7" ht="15">
      <c r="C45" s="40"/>
      <c r="D45" s="26"/>
      <c r="E45" s="26"/>
      <c r="F45" s="26"/>
      <c r="G45" s="26"/>
    </row>
    <row r="46" spans="3:7" ht="15">
      <c r="C46" s="40"/>
      <c r="D46" s="26"/>
      <c r="E46" s="26"/>
      <c r="F46" s="26"/>
      <c r="G46" s="26"/>
    </row>
    <row r="47" spans="3:7" ht="15">
      <c r="C47" s="40"/>
      <c r="D47" s="26"/>
      <c r="E47" s="26"/>
      <c r="F47" s="26"/>
      <c r="G47" s="26"/>
    </row>
    <row r="48" spans="3:7" ht="15">
      <c r="C48" s="40"/>
      <c r="D48" s="26"/>
      <c r="E48" s="26"/>
      <c r="F48" s="26"/>
      <c r="G48" s="26"/>
    </row>
    <row r="49" spans="3:7" ht="15">
      <c r="C49" s="40"/>
      <c r="D49" s="26"/>
      <c r="E49" s="26"/>
      <c r="F49" s="26"/>
      <c r="G49" s="26"/>
    </row>
    <row r="50" spans="3:7" ht="15">
      <c r="C50" s="40"/>
      <c r="D50" s="26"/>
      <c r="E50" s="26"/>
      <c r="F50" s="26"/>
      <c r="G50" s="26"/>
    </row>
    <row r="51" spans="3:7" ht="15">
      <c r="C51" s="40"/>
      <c r="D51" s="26"/>
      <c r="E51" s="26"/>
      <c r="F51" s="26"/>
      <c r="G51" s="26"/>
    </row>
    <row r="52" spans="3:7" ht="15">
      <c r="C52" s="40"/>
      <c r="D52" s="26"/>
      <c r="E52" s="26"/>
      <c r="F52" s="26"/>
      <c r="G52" s="26"/>
    </row>
    <row r="53" spans="3:7" ht="15">
      <c r="C53" s="40"/>
      <c r="D53" s="26"/>
      <c r="E53" s="26"/>
      <c r="F53" s="26"/>
      <c r="G53" s="26"/>
    </row>
    <row r="54" spans="3:7" ht="15">
      <c r="C54" s="40"/>
      <c r="D54" s="26"/>
      <c r="E54" s="26"/>
      <c r="F54" s="26"/>
      <c r="G54" s="26"/>
    </row>
    <row r="55" spans="3:7" ht="15">
      <c r="C55" s="40"/>
      <c r="D55" s="26"/>
      <c r="E55" s="26"/>
      <c r="F55" s="26"/>
      <c r="G55" s="26"/>
    </row>
    <row r="56" spans="3:7" ht="15">
      <c r="C56" s="40"/>
      <c r="D56" s="26"/>
      <c r="E56" s="26"/>
      <c r="F56" s="26"/>
      <c r="G56" s="26"/>
    </row>
    <row r="57" spans="3:7" ht="15">
      <c r="C57" s="40"/>
      <c r="D57" s="26"/>
      <c r="E57" s="26"/>
      <c r="F57" s="26"/>
      <c r="G57" s="26"/>
    </row>
    <row r="58" spans="3:7" ht="15">
      <c r="C58" s="40"/>
      <c r="D58" s="26"/>
      <c r="E58" s="26"/>
      <c r="F58" s="26"/>
      <c r="G58" s="26"/>
    </row>
    <row r="59" spans="3:7" ht="15">
      <c r="C59" s="40"/>
      <c r="D59" s="26"/>
      <c r="E59" s="26"/>
      <c r="F59" s="26"/>
      <c r="G59" s="26"/>
    </row>
    <row r="60" spans="3:7" ht="15">
      <c r="C60" s="40"/>
      <c r="D60" s="26"/>
      <c r="E60" s="26"/>
      <c r="F60" s="26"/>
      <c r="G60" s="26"/>
    </row>
    <row r="61" spans="3:7" ht="15">
      <c r="C61" s="40"/>
      <c r="D61" s="26"/>
      <c r="E61" s="26"/>
      <c r="F61" s="26"/>
      <c r="G61" s="26"/>
    </row>
    <row r="62" spans="3:7" ht="15">
      <c r="C62" s="40"/>
      <c r="D62" s="26"/>
      <c r="E62" s="26"/>
      <c r="F62" s="26"/>
      <c r="G62" s="26"/>
    </row>
    <row r="63" spans="3:7" ht="15">
      <c r="C63" s="40"/>
      <c r="D63" s="26"/>
      <c r="E63" s="26"/>
      <c r="F63" s="26"/>
      <c r="G63" s="26"/>
    </row>
    <row r="64" spans="3:7" ht="15">
      <c r="C64" s="40"/>
      <c r="D64" s="26"/>
      <c r="E64" s="26"/>
      <c r="F64" s="26"/>
      <c r="G64" s="26"/>
    </row>
    <row r="65" spans="3:7" ht="15">
      <c r="C65" s="40"/>
      <c r="D65" s="26"/>
      <c r="E65" s="26"/>
      <c r="F65" s="26"/>
      <c r="G65" s="26"/>
    </row>
    <row r="66" spans="3:7" ht="15">
      <c r="C66" s="40"/>
      <c r="D66" s="26"/>
      <c r="E66" s="26"/>
      <c r="F66" s="26"/>
      <c r="G66" s="26"/>
    </row>
    <row r="67" spans="3:7" ht="15">
      <c r="C67" s="40"/>
      <c r="D67" s="26"/>
      <c r="E67" s="26"/>
      <c r="F67" s="26"/>
      <c r="G67" s="26"/>
    </row>
    <row r="68" spans="3:7" ht="15">
      <c r="C68" s="40"/>
      <c r="D68" s="26"/>
      <c r="E68" s="26"/>
      <c r="F68" s="26"/>
      <c r="G68" s="26"/>
    </row>
    <row r="69" spans="3:7" ht="15">
      <c r="C69" s="40"/>
      <c r="D69" s="26"/>
      <c r="E69" s="26"/>
      <c r="F69" s="26"/>
      <c r="G69" s="26"/>
    </row>
    <row r="70" spans="3:7" ht="15">
      <c r="C70" s="40"/>
      <c r="D70" s="26"/>
      <c r="E70" s="26"/>
      <c r="F70" s="26"/>
      <c r="G70" s="26"/>
    </row>
    <row r="71" spans="3:7" ht="15">
      <c r="C71" s="40"/>
      <c r="D71" s="26"/>
      <c r="E71" s="26"/>
      <c r="F71" s="26"/>
      <c r="G71" s="26"/>
    </row>
    <row r="72" spans="3:7" ht="15">
      <c r="C72" s="40"/>
      <c r="D72" s="26"/>
      <c r="E72" s="26"/>
      <c r="F72" s="26"/>
      <c r="G72" s="26"/>
    </row>
    <row r="73" spans="3:7" ht="15">
      <c r="C73" s="40"/>
      <c r="D73" s="26"/>
      <c r="E73" s="26"/>
      <c r="F73" s="26"/>
      <c r="G73" s="26"/>
    </row>
    <row r="74" spans="3:7" ht="15">
      <c r="C74" s="40"/>
      <c r="D74" s="26"/>
      <c r="E74" s="26"/>
      <c r="F74" s="26"/>
      <c r="G74" s="26"/>
    </row>
    <row r="75" spans="3:7" ht="15">
      <c r="C75" s="40"/>
      <c r="D75" s="26"/>
      <c r="E75" s="26"/>
      <c r="F75" s="26"/>
      <c r="G75" s="26"/>
    </row>
    <row r="76" spans="3:7" ht="15">
      <c r="C76" s="40"/>
      <c r="D76" s="26"/>
      <c r="E76" s="26"/>
      <c r="F76" s="26"/>
      <c r="G76" s="26"/>
    </row>
    <row r="77" spans="3:7" ht="15">
      <c r="C77" s="40"/>
      <c r="D77" s="26"/>
      <c r="E77" s="26"/>
      <c r="F77" s="26"/>
      <c r="G77" s="26"/>
    </row>
    <row r="78" spans="3:7" ht="15">
      <c r="C78" s="40"/>
      <c r="D78" s="26"/>
      <c r="E78" s="26"/>
      <c r="F78" s="26"/>
      <c r="G78" s="26"/>
    </row>
    <row r="79" spans="3:7" ht="15">
      <c r="C79" s="40"/>
      <c r="D79" s="26"/>
      <c r="E79" s="26"/>
      <c r="F79" s="26"/>
      <c r="G79" s="26"/>
    </row>
    <row r="80" spans="3:7" ht="15">
      <c r="C80" s="40"/>
      <c r="D80" s="26"/>
      <c r="E80" s="26"/>
      <c r="F80" s="26"/>
      <c r="G80" s="26"/>
    </row>
    <row r="81" spans="3:7" ht="15">
      <c r="C81" s="40"/>
      <c r="D81" s="26"/>
      <c r="E81" s="26"/>
      <c r="F81" s="26"/>
      <c r="G81" s="26"/>
    </row>
    <row r="82" spans="3:7" ht="15">
      <c r="C82" s="40"/>
      <c r="D82" s="26"/>
      <c r="E82" s="26"/>
      <c r="F82" s="26"/>
      <c r="G82" s="26"/>
    </row>
    <row r="83" spans="3:7" ht="15">
      <c r="C83" s="40"/>
      <c r="D83" s="26"/>
      <c r="E83" s="26"/>
      <c r="F83" s="26"/>
      <c r="G83" s="26"/>
    </row>
    <row r="84" spans="3:7" ht="15">
      <c r="C84" s="40"/>
      <c r="D84" s="26"/>
      <c r="E84" s="26"/>
      <c r="F84" s="26"/>
      <c r="G84" s="26"/>
    </row>
    <row r="85" spans="3:7" ht="15">
      <c r="C85" s="40"/>
      <c r="D85" s="26"/>
      <c r="E85" s="26"/>
      <c r="F85" s="26"/>
      <c r="G85" s="26"/>
    </row>
    <row r="86" spans="3:7" ht="15">
      <c r="C86" s="40"/>
      <c r="D86" s="26"/>
      <c r="E86" s="26"/>
      <c r="F86" s="26"/>
      <c r="G86" s="26"/>
    </row>
    <row r="87" spans="3:7" ht="15">
      <c r="C87" s="40"/>
      <c r="D87" s="26"/>
      <c r="E87" s="26"/>
      <c r="F87" s="26"/>
      <c r="G87" s="26"/>
    </row>
    <row r="88" spans="3:7" ht="15">
      <c r="C88" s="40"/>
      <c r="D88" s="26"/>
      <c r="E88" s="26"/>
      <c r="F88" s="26"/>
      <c r="G88" s="26"/>
    </row>
    <row r="89" spans="3:7" ht="15">
      <c r="C89" s="40"/>
      <c r="D89" s="26"/>
      <c r="E89" s="26"/>
      <c r="F89" s="26"/>
      <c r="G89" s="26"/>
    </row>
    <row r="90" spans="3:7" ht="15">
      <c r="C90" s="40"/>
      <c r="D90" s="26"/>
      <c r="E90" s="26"/>
      <c r="F90" s="26"/>
      <c r="G90" s="26"/>
    </row>
    <row r="91" spans="3:7" ht="15">
      <c r="C91" s="40"/>
      <c r="D91" s="26"/>
      <c r="E91" s="26"/>
      <c r="F91" s="26"/>
      <c r="G91" s="26"/>
    </row>
    <row r="92" spans="3:7" ht="15">
      <c r="C92" s="40"/>
      <c r="D92" s="26"/>
      <c r="E92" s="26"/>
      <c r="F92" s="26"/>
      <c r="G92" s="26"/>
    </row>
    <row r="93" spans="3:7" ht="15">
      <c r="C93" s="40"/>
      <c r="D93" s="26"/>
      <c r="E93" s="26"/>
      <c r="F93" s="26"/>
      <c r="G93" s="26"/>
    </row>
    <row r="94" spans="3:7" ht="15">
      <c r="C94" s="40"/>
      <c r="D94" s="26"/>
      <c r="E94" s="26"/>
      <c r="F94" s="26"/>
      <c r="G94" s="26"/>
    </row>
    <row r="95" spans="3:7" ht="15">
      <c r="C95" s="40"/>
      <c r="D95" s="26"/>
      <c r="E95" s="26"/>
      <c r="F95" s="26"/>
      <c r="G95" s="26"/>
    </row>
    <row r="96" spans="3:7" ht="15">
      <c r="C96" s="40"/>
      <c r="D96" s="26"/>
      <c r="E96" s="26"/>
      <c r="F96" s="26"/>
      <c r="G96" s="26"/>
    </row>
    <row r="97" spans="3:7" ht="15">
      <c r="C97" s="40"/>
      <c r="D97" s="26"/>
      <c r="E97" s="26"/>
      <c r="F97" s="26"/>
      <c r="G97" s="26"/>
    </row>
    <row r="98" spans="3:7" ht="15">
      <c r="C98" s="40"/>
      <c r="D98" s="26"/>
      <c r="E98" s="26"/>
      <c r="F98" s="26"/>
      <c r="G98" s="26"/>
    </row>
    <row r="99" spans="3:7" ht="15">
      <c r="C99" s="40"/>
      <c r="D99" s="26"/>
      <c r="E99" s="26"/>
      <c r="F99" s="26"/>
      <c r="G99" s="26"/>
    </row>
    <row r="100" spans="3:7" ht="15">
      <c r="C100" s="40"/>
      <c r="D100" s="26"/>
      <c r="E100" s="26"/>
      <c r="F100" s="26"/>
      <c r="G100" s="26"/>
    </row>
    <row r="101" spans="3:7" ht="15">
      <c r="C101" s="40"/>
      <c r="D101" s="26"/>
      <c r="E101" s="26"/>
      <c r="F101" s="26"/>
      <c r="G101" s="26"/>
    </row>
    <row r="102" spans="3:7" ht="15">
      <c r="C102" s="40"/>
      <c r="D102" s="26"/>
      <c r="E102" s="26"/>
      <c r="F102" s="26"/>
      <c r="G102" s="26"/>
    </row>
    <row r="103" spans="3:7" ht="15">
      <c r="C103" s="40"/>
      <c r="D103" s="26"/>
      <c r="E103" s="26"/>
      <c r="F103" s="26"/>
      <c r="G103" s="26"/>
    </row>
    <row r="104" spans="3:7" ht="15">
      <c r="C104" s="40"/>
      <c r="D104" s="26"/>
      <c r="E104" s="26"/>
      <c r="F104" s="26"/>
      <c r="G104" s="26"/>
    </row>
    <row r="105" spans="3:7" ht="15">
      <c r="C105" s="40"/>
      <c r="D105" s="26"/>
      <c r="E105" s="26"/>
      <c r="F105" s="26"/>
      <c r="G105" s="26"/>
    </row>
    <row r="106" spans="3:7" ht="15">
      <c r="C106" s="40"/>
      <c r="D106" s="26"/>
      <c r="E106" s="26"/>
      <c r="F106" s="26"/>
      <c r="G106" s="26"/>
    </row>
    <row r="107" spans="3:7" ht="15">
      <c r="C107" s="40"/>
      <c r="D107" s="26"/>
      <c r="E107" s="26"/>
      <c r="F107" s="26"/>
      <c r="G107" s="26"/>
    </row>
    <row r="108" spans="3:7" ht="15">
      <c r="C108" s="40"/>
      <c r="D108" s="26"/>
      <c r="E108" s="26"/>
      <c r="F108" s="26"/>
      <c r="G108" s="26"/>
    </row>
    <row r="109" spans="3:7" ht="15">
      <c r="C109" s="40"/>
      <c r="D109" s="26"/>
      <c r="E109" s="26"/>
      <c r="F109" s="26"/>
      <c r="G109" s="26"/>
    </row>
    <row r="110" spans="3:7" ht="15">
      <c r="C110" s="40"/>
      <c r="D110" s="26"/>
      <c r="E110" s="26"/>
      <c r="F110" s="26"/>
      <c r="G110" s="26"/>
    </row>
    <row r="111" spans="3:7" ht="15">
      <c r="C111" s="40"/>
      <c r="D111" s="26"/>
      <c r="E111" s="26"/>
      <c r="F111" s="26"/>
      <c r="G111" s="26"/>
    </row>
    <row r="112" spans="3:7" ht="15">
      <c r="C112" s="40"/>
      <c r="D112" s="26"/>
      <c r="E112" s="26"/>
      <c r="F112" s="26"/>
      <c r="G112" s="26"/>
    </row>
    <row r="113" spans="3:7" ht="15">
      <c r="C113" s="40"/>
      <c r="D113" s="26"/>
      <c r="E113" s="26"/>
      <c r="F113" s="26"/>
      <c r="G113" s="26"/>
    </row>
    <row r="114" spans="3:7" ht="15">
      <c r="C114" s="40"/>
      <c r="D114" s="26"/>
      <c r="E114" s="26"/>
      <c r="F114" s="26"/>
      <c r="G114" s="26"/>
    </row>
    <row r="115" spans="3:7" ht="15">
      <c r="C115" s="40"/>
      <c r="D115" s="26"/>
      <c r="E115" s="26"/>
      <c r="F115" s="26"/>
      <c r="G115" s="26"/>
    </row>
    <row r="116" spans="3:7" ht="15">
      <c r="C116" s="40"/>
      <c r="D116" s="26"/>
      <c r="E116" s="26"/>
      <c r="F116" s="26"/>
      <c r="G116" s="26"/>
    </row>
    <row r="117" spans="3:7" ht="15">
      <c r="C117" s="40"/>
      <c r="D117" s="26"/>
      <c r="E117" s="26"/>
      <c r="F117" s="26"/>
      <c r="G117" s="26"/>
    </row>
    <row r="118" spans="3:7" ht="15">
      <c r="C118" s="40"/>
      <c r="D118" s="26"/>
      <c r="E118" s="26"/>
      <c r="F118" s="26"/>
      <c r="G118" s="26"/>
    </row>
    <row r="119" spans="3:7" ht="15">
      <c r="C119" s="40"/>
      <c r="D119" s="26"/>
      <c r="E119" s="26"/>
      <c r="F119" s="26"/>
      <c r="G119" s="26"/>
    </row>
    <row r="120" spans="3:7" ht="15">
      <c r="C120" s="40"/>
      <c r="D120" s="26"/>
      <c r="E120" s="26"/>
      <c r="F120" s="26"/>
      <c r="G120" s="26"/>
    </row>
    <row r="121" spans="3:7" ht="15">
      <c r="C121" s="40"/>
      <c r="D121" s="26"/>
      <c r="E121" s="26"/>
      <c r="F121" s="26"/>
      <c r="G121" s="26"/>
    </row>
    <row r="122" spans="3:7" ht="15">
      <c r="C122" s="40"/>
      <c r="D122" s="26"/>
      <c r="E122" s="26"/>
      <c r="F122" s="26"/>
      <c r="G122" s="26"/>
    </row>
    <row r="123" spans="3:7" ht="15">
      <c r="C123" s="40"/>
      <c r="D123" s="26"/>
      <c r="E123" s="26"/>
      <c r="F123" s="26"/>
      <c r="G123" s="26"/>
    </row>
    <row r="124" spans="3:7" ht="15">
      <c r="C124" s="40"/>
      <c r="D124" s="26"/>
      <c r="E124" s="26"/>
      <c r="F124" s="26"/>
      <c r="G124" s="26"/>
    </row>
    <row r="125" spans="3:7" ht="15">
      <c r="C125" s="40"/>
      <c r="D125" s="26"/>
      <c r="E125" s="26"/>
      <c r="F125" s="26"/>
      <c r="G125" s="26"/>
    </row>
    <row r="126" spans="3:7" ht="15">
      <c r="C126" s="40"/>
      <c r="D126" s="26"/>
      <c r="E126" s="26"/>
      <c r="F126" s="26"/>
      <c r="G126" s="26"/>
    </row>
    <row r="127" spans="3:7" ht="15">
      <c r="C127" s="40"/>
      <c r="D127" s="26"/>
      <c r="E127" s="26"/>
      <c r="F127" s="26"/>
      <c r="G127" s="26"/>
    </row>
    <row r="128" spans="3:7" ht="15">
      <c r="C128" s="40"/>
      <c r="D128" s="26"/>
      <c r="E128" s="26"/>
      <c r="F128" s="26"/>
      <c r="G128" s="26"/>
    </row>
    <row r="129" spans="3:7" ht="15">
      <c r="C129" s="40"/>
      <c r="D129" s="26"/>
      <c r="E129" s="26"/>
      <c r="F129" s="26"/>
      <c r="G129" s="26"/>
    </row>
    <row r="130" spans="3:7" ht="15">
      <c r="C130" s="40"/>
      <c r="D130" s="26"/>
      <c r="E130" s="26"/>
      <c r="F130" s="26"/>
      <c r="G130" s="26"/>
    </row>
    <row r="131" spans="3:7" ht="15">
      <c r="C131" s="40"/>
      <c r="D131" s="26"/>
      <c r="E131" s="26"/>
      <c r="F131" s="26"/>
      <c r="G131" s="26"/>
    </row>
    <row r="132" spans="3:7" ht="15">
      <c r="C132" s="40"/>
      <c r="D132" s="26"/>
      <c r="E132" s="26"/>
      <c r="F132" s="26"/>
      <c r="G132" s="26"/>
    </row>
    <row r="133" spans="3:7" ht="15">
      <c r="C133" s="40"/>
      <c r="D133" s="26"/>
      <c r="E133" s="26"/>
      <c r="F133" s="26"/>
      <c r="G133" s="26"/>
    </row>
    <row r="134" spans="3:7" ht="15">
      <c r="C134" s="40"/>
      <c r="D134" s="26"/>
      <c r="E134" s="26"/>
      <c r="F134" s="26"/>
      <c r="G134" s="26"/>
    </row>
    <row r="135" spans="3:7" ht="15">
      <c r="C135" s="40"/>
      <c r="D135" s="26"/>
      <c r="E135" s="26"/>
      <c r="F135" s="26"/>
      <c r="G135" s="26"/>
    </row>
    <row r="136" spans="3:7" ht="15">
      <c r="C136" s="40"/>
      <c r="D136" s="26"/>
      <c r="E136" s="26"/>
      <c r="F136" s="26"/>
      <c r="G136" s="26"/>
    </row>
    <row r="137" spans="3:7" ht="15">
      <c r="C137" s="40"/>
      <c r="D137" s="26"/>
      <c r="E137" s="26"/>
      <c r="F137" s="26"/>
      <c r="G137" s="26"/>
    </row>
    <row r="138" spans="3:7" ht="15">
      <c r="C138" s="40"/>
      <c r="D138" s="26"/>
      <c r="E138" s="26"/>
      <c r="F138" s="26"/>
      <c r="G138" s="26"/>
    </row>
    <row r="139" spans="3:7" ht="15">
      <c r="C139" s="40"/>
      <c r="D139" s="26"/>
      <c r="E139" s="26"/>
      <c r="F139" s="26"/>
      <c r="G139" s="26"/>
    </row>
    <row r="140" spans="3:7" ht="15">
      <c r="C140" s="40"/>
      <c r="D140" s="26"/>
      <c r="E140" s="26"/>
      <c r="F140" s="26"/>
      <c r="G140" s="26"/>
    </row>
    <row r="141" spans="3:7" ht="15">
      <c r="C141" s="40"/>
      <c r="D141" s="26"/>
      <c r="E141" s="26"/>
      <c r="F141" s="26"/>
      <c r="G141" s="26"/>
    </row>
    <row r="142" spans="3:7" ht="15">
      <c r="C142" s="40"/>
      <c r="D142" s="26"/>
      <c r="E142" s="26"/>
      <c r="F142" s="26"/>
      <c r="G142" s="26"/>
    </row>
    <row r="143" spans="3:7" ht="15">
      <c r="C143" s="40"/>
      <c r="D143" s="26"/>
      <c r="E143" s="26"/>
      <c r="F143" s="26"/>
      <c r="G143" s="26"/>
    </row>
    <row r="144" spans="3:7" ht="15">
      <c r="C144" s="40"/>
      <c r="D144" s="26"/>
      <c r="E144" s="26"/>
      <c r="F144" s="26"/>
      <c r="G144" s="26"/>
    </row>
    <row r="145" spans="3:7" ht="15">
      <c r="C145" s="40"/>
      <c r="D145" s="26"/>
      <c r="E145" s="26"/>
      <c r="F145" s="26"/>
      <c r="G145" s="26"/>
    </row>
    <row r="146" spans="3:7" ht="15">
      <c r="C146" s="40"/>
      <c r="D146" s="26"/>
      <c r="E146" s="26"/>
      <c r="F146" s="26"/>
      <c r="G146" s="26"/>
    </row>
    <row r="147" spans="3:7" ht="15">
      <c r="C147" s="40"/>
      <c r="D147" s="26"/>
      <c r="E147" s="26"/>
      <c r="F147" s="26"/>
      <c r="G147" s="26"/>
    </row>
    <row r="148" spans="3:7" ht="15">
      <c r="C148" s="40"/>
      <c r="D148" s="26"/>
      <c r="E148" s="26"/>
      <c r="F148" s="26"/>
      <c r="G148" s="26"/>
    </row>
    <row r="149" spans="3:7" ht="15">
      <c r="C149" s="40"/>
      <c r="D149" s="26"/>
      <c r="E149" s="26"/>
      <c r="F149" s="26"/>
      <c r="G149" s="26"/>
    </row>
    <row r="150" spans="3:7" ht="15">
      <c r="C150" s="40"/>
      <c r="D150" s="26"/>
      <c r="E150" s="26"/>
      <c r="F150" s="26"/>
      <c r="G150" s="26"/>
    </row>
    <row r="151" spans="3:7" ht="15">
      <c r="C151" s="40"/>
      <c r="D151" s="26"/>
      <c r="E151" s="26"/>
      <c r="F151" s="26"/>
      <c r="G151" s="26"/>
    </row>
    <row r="152" spans="3:7" ht="15">
      <c r="C152" s="40"/>
      <c r="D152" s="26"/>
      <c r="E152" s="26"/>
      <c r="F152" s="26"/>
      <c r="G152" s="26"/>
    </row>
    <row r="153" spans="3:7" ht="15">
      <c r="C153" s="40"/>
      <c r="D153" s="26"/>
      <c r="E153" s="26"/>
      <c r="F153" s="26"/>
      <c r="G153" s="26"/>
    </row>
    <row r="154" spans="3:7" ht="15">
      <c r="C154" s="40"/>
      <c r="D154" s="26"/>
      <c r="E154" s="26"/>
      <c r="F154" s="26"/>
      <c r="G154" s="26"/>
    </row>
    <row r="155" spans="3:7" ht="15">
      <c r="C155" s="40"/>
      <c r="D155" s="26"/>
      <c r="E155" s="26"/>
      <c r="F155" s="26"/>
      <c r="G155" s="26"/>
    </row>
    <row r="156" spans="3:7" ht="15">
      <c r="C156" s="40"/>
      <c r="D156" s="26"/>
      <c r="E156" s="26"/>
      <c r="F156" s="26"/>
      <c r="G156" s="26"/>
    </row>
    <row r="157" spans="3:7" ht="15">
      <c r="C157" s="40"/>
      <c r="D157" s="26"/>
      <c r="E157" s="26"/>
      <c r="F157" s="26"/>
      <c r="G157" s="26"/>
    </row>
    <row r="158" spans="3:7" ht="15">
      <c r="C158" s="40"/>
      <c r="D158" s="26"/>
      <c r="E158" s="26"/>
      <c r="F158" s="26"/>
      <c r="G158" s="26"/>
    </row>
    <row r="159" spans="3:7" ht="15">
      <c r="C159" s="40"/>
      <c r="D159" s="26"/>
      <c r="E159" s="26"/>
      <c r="F159" s="26"/>
      <c r="G159" s="26"/>
    </row>
    <row r="160" spans="3:7" ht="15">
      <c r="C160" s="40"/>
      <c r="D160" s="26"/>
      <c r="E160" s="26"/>
      <c r="F160" s="26"/>
      <c r="G160" s="26"/>
    </row>
    <row r="161" spans="3:7" ht="15">
      <c r="C161" s="40"/>
      <c r="D161" s="26"/>
      <c r="E161" s="26"/>
      <c r="F161" s="26"/>
      <c r="G161" s="26"/>
    </row>
    <row r="162" spans="3:7" ht="15">
      <c r="C162" s="40"/>
      <c r="D162" s="26"/>
      <c r="E162" s="26"/>
      <c r="F162" s="26"/>
      <c r="G162" s="26"/>
    </row>
    <row r="163" spans="3:7" ht="15">
      <c r="C163" s="40"/>
      <c r="D163" s="26"/>
      <c r="E163" s="26"/>
      <c r="F163" s="26"/>
      <c r="G163" s="26"/>
    </row>
    <row r="164" spans="3:7" ht="15">
      <c r="C164" s="40"/>
      <c r="D164" s="26"/>
      <c r="E164" s="26"/>
      <c r="F164" s="26"/>
      <c r="G164" s="26"/>
    </row>
    <row r="165" spans="3:7" ht="15">
      <c r="C165" s="40"/>
      <c r="D165" s="26"/>
      <c r="E165" s="26"/>
      <c r="F165" s="26"/>
      <c r="G165" s="26"/>
    </row>
    <row r="166" spans="3:7" ht="15">
      <c r="C166" s="40"/>
      <c r="D166" s="26"/>
      <c r="E166" s="26"/>
      <c r="F166" s="26"/>
      <c r="G166" s="26"/>
    </row>
    <row r="167" spans="3:7" ht="15">
      <c r="C167" s="40"/>
      <c r="D167" s="26"/>
      <c r="E167" s="26"/>
      <c r="F167" s="26"/>
      <c r="G167" s="26"/>
    </row>
    <row r="168" spans="3:7" ht="15">
      <c r="C168" s="40"/>
      <c r="D168" s="26"/>
      <c r="E168" s="26"/>
      <c r="F168" s="26"/>
      <c r="G168" s="26"/>
    </row>
    <row r="169" spans="3:7" ht="15">
      <c r="C169" s="40"/>
      <c r="D169" s="26"/>
      <c r="E169" s="26"/>
      <c r="F169" s="26"/>
      <c r="G169" s="26"/>
    </row>
    <row r="170" spans="3:7" ht="15">
      <c r="C170" s="40"/>
      <c r="D170" s="26"/>
      <c r="E170" s="26"/>
      <c r="F170" s="26"/>
      <c r="G170" s="26"/>
    </row>
    <row r="171" spans="3:7" ht="15">
      <c r="C171" s="40"/>
      <c r="D171" s="26"/>
      <c r="E171" s="26"/>
      <c r="F171" s="26"/>
      <c r="G171" s="26"/>
    </row>
    <row r="172" spans="3:7" ht="15">
      <c r="C172" s="40"/>
      <c r="D172" s="26"/>
      <c r="E172" s="26"/>
      <c r="F172" s="26"/>
      <c r="G172" s="26"/>
    </row>
    <row r="173" spans="3:7" ht="15">
      <c r="C173" s="40"/>
      <c r="D173" s="26"/>
      <c r="E173" s="26"/>
      <c r="F173" s="26"/>
      <c r="G173" s="26"/>
    </row>
    <row r="174" spans="3:7" ht="15">
      <c r="C174" s="40"/>
      <c r="D174" s="26"/>
      <c r="E174" s="26"/>
      <c r="F174" s="26"/>
      <c r="G174" s="26"/>
    </row>
    <row r="175" spans="3:7" ht="15">
      <c r="C175" s="40"/>
      <c r="D175" s="26"/>
      <c r="E175" s="26"/>
      <c r="F175" s="26"/>
      <c r="G175" s="26"/>
    </row>
    <row r="176" spans="3:7" ht="15">
      <c r="C176" s="40"/>
      <c r="D176" s="26"/>
      <c r="E176" s="26"/>
      <c r="F176" s="26"/>
      <c r="G176" s="26"/>
    </row>
    <row r="177" spans="3:7" ht="15">
      <c r="C177" s="40"/>
      <c r="D177" s="26"/>
      <c r="E177" s="26"/>
      <c r="F177" s="26"/>
      <c r="G177" s="26"/>
    </row>
    <row r="178" spans="3:7" ht="15">
      <c r="C178" s="40"/>
      <c r="D178" s="26"/>
      <c r="E178" s="26"/>
      <c r="F178" s="26"/>
      <c r="G178" s="26"/>
    </row>
    <row r="179" spans="3:7" ht="15">
      <c r="C179" s="40"/>
      <c r="D179" s="26"/>
      <c r="E179" s="26"/>
      <c r="F179" s="26"/>
      <c r="G179" s="26"/>
    </row>
    <row r="180" spans="3:7" ht="15">
      <c r="C180" s="40"/>
      <c r="D180" s="26"/>
      <c r="E180" s="26"/>
      <c r="F180" s="26"/>
      <c r="G180" s="26"/>
    </row>
    <row r="181" spans="3:7" ht="15">
      <c r="C181" s="40"/>
      <c r="D181" s="26"/>
      <c r="E181" s="26"/>
      <c r="F181" s="26"/>
      <c r="G181" s="26"/>
    </row>
    <row r="182" spans="3:7" ht="15">
      <c r="C182" s="40"/>
      <c r="D182" s="26"/>
      <c r="E182" s="26"/>
      <c r="F182" s="26"/>
      <c r="G182" s="26"/>
    </row>
    <row r="183" spans="3:7" ht="15">
      <c r="C183" s="40"/>
      <c r="D183" s="26"/>
      <c r="E183" s="26"/>
      <c r="F183" s="26"/>
      <c r="G183" s="26"/>
    </row>
    <row r="184" spans="3:7" ht="15">
      <c r="C184" s="40"/>
      <c r="D184" s="26"/>
      <c r="E184" s="26"/>
      <c r="F184" s="26"/>
      <c r="G184" s="26"/>
    </row>
    <row r="185" spans="3:7" ht="15">
      <c r="C185" s="40"/>
      <c r="D185" s="26"/>
      <c r="E185" s="26"/>
      <c r="F185" s="26"/>
      <c r="G185" s="26"/>
    </row>
    <row r="186" spans="3:7" ht="15">
      <c r="C186" s="40"/>
      <c r="D186" s="26"/>
      <c r="E186" s="26"/>
      <c r="F186" s="26"/>
      <c r="G186" s="26"/>
    </row>
    <row r="187" spans="3:7" ht="15">
      <c r="C187" s="40"/>
      <c r="D187" s="26"/>
      <c r="E187" s="26"/>
      <c r="F187" s="26"/>
      <c r="G187" s="26"/>
    </row>
    <row r="188" spans="3:7" ht="15">
      <c r="C188" s="40"/>
      <c r="D188" s="26"/>
      <c r="E188" s="26"/>
      <c r="F188" s="26"/>
      <c r="G188" s="26"/>
    </row>
  </sheetData>
  <sheetProtection/>
  <mergeCells count="9">
    <mergeCell ref="S2:V2"/>
    <mergeCell ref="A1:L1"/>
    <mergeCell ref="A2:A3"/>
    <mergeCell ref="B2:B3"/>
    <mergeCell ref="C2:C3"/>
    <mergeCell ref="D2:G2"/>
    <mergeCell ref="H2:K2"/>
    <mergeCell ref="L2:O2"/>
    <mergeCell ref="P2:R2"/>
  </mergeCells>
  <printOptions/>
  <pageMargins left="0.1968503937007874" right="0.2362204724409449" top="0.35433070866141736" bottom="0.31496062992125984" header="0.31496062992125984" footer="0.31496062992125984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42"/>
  <sheetViews>
    <sheetView view="pageBreakPreview" zoomScaleSheetLayoutView="100" zoomScalePageLayoutView="0" workbookViewId="0" topLeftCell="A1">
      <pane xSplit="1" ySplit="4" topLeftCell="B9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J23" sqref="J23"/>
    </sheetView>
  </sheetViews>
  <sheetFormatPr defaultColWidth="9.140625" defaultRowHeight="15"/>
  <cols>
    <col min="1" max="1" width="4.57421875" style="0" customWidth="1"/>
    <col min="2" max="2" width="63.57421875" style="4" customWidth="1"/>
    <col min="3" max="4" width="14.7109375" style="37" customWidth="1"/>
    <col min="5" max="5" width="19.421875" style="0" customWidth="1"/>
    <col min="6" max="7" width="12.57421875" style="0" customWidth="1"/>
  </cols>
  <sheetData>
    <row r="1" spans="1:7" s="7" customFormat="1" ht="20.25" customHeight="1">
      <c r="A1" s="128" t="s">
        <v>87</v>
      </c>
      <c r="B1" s="128"/>
      <c r="C1" s="177"/>
      <c r="D1" s="177"/>
      <c r="E1" s="177"/>
      <c r="F1" s="177"/>
      <c r="G1" s="177"/>
    </row>
    <row r="2" spans="1:7" s="7" customFormat="1" ht="56.25" customHeight="1">
      <c r="A2" s="178" t="s">
        <v>3</v>
      </c>
      <c r="B2" s="178" t="s">
        <v>6</v>
      </c>
      <c r="C2" s="180" t="s">
        <v>30</v>
      </c>
      <c r="D2" s="182" t="s">
        <v>88</v>
      </c>
      <c r="E2" s="183"/>
      <c r="F2" s="183"/>
      <c r="G2" s="184"/>
    </row>
    <row r="3" spans="1:7" s="11" customFormat="1" ht="30.75" customHeight="1">
      <c r="A3" s="179"/>
      <c r="B3" s="179"/>
      <c r="C3" s="181"/>
      <c r="D3" s="87" t="s">
        <v>24</v>
      </c>
      <c r="E3" s="88" t="s">
        <v>5</v>
      </c>
      <c r="F3" s="88" t="s">
        <v>55</v>
      </c>
      <c r="G3" s="88" t="s">
        <v>56</v>
      </c>
    </row>
    <row r="4" spans="1:7" s="6" customFormat="1" ht="15.75">
      <c r="A4" s="87"/>
      <c r="B4" s="89"/>
      <c r="C4" s="90"/>
      <c r="D4" s="91"/>
      <c r="E4" s="92"/>
      <c r="F4" s="92"/>
      <c r="G4" s="92"/>
    </row>
    <row r="5" spans="1:7" ht="23.25" customHeight="1">
      <c r="A5" s="93" t="s">
        <v>32</v>
      </c>
      <c r="B5" s="94" t="s">
        <v>33</v>
      </c>
      <c r="C5" s="95">
        <f>G5</f>
        <v>0</v>
      </c>
      <c r="D5" s="96">
        <v>0.525</v>
      </c>
      <c r="E5" s="97">
        <v>0</v>
      </c>
      <c r="F5" s="97">
        <v>100</v>
      </c>
      <c r="G5" s="97">
        <f aca="true" t="shared" si="0" ref="G5:G19">E5*F5</f>
        <v>0</v>
      </c>
    </row>
    <row r="6" spans="1:7" ht="31.5" customHeight="1">
      <c r="A6" s="93" t="s">
        <v>34</v>
      </c>
      <c r="B6" s="94" t="s">
        <v>35</v>
      </c>
      <c r="C6" s="95">
        <f>G6</f>
        <v>100</v>
      </c>
      <c r="D6" s="96">
        <v>-0.837</v>
      </c>
      <c r="E6" s="97">
        <v>1</v>
      </c>
      <c r="F6" s="97">
        <v>100</v>
      </c>
      <c r="G6" s="97">
        <f t="shared" si="0"/>
        <v>100</v>
      </c>
    </row>
    <row r="7" spans="1:7" ht="28.5" customHeight="1">
      <c r="A7" s="93" t="s">
        <v>32</v>
      </c>
      <c r="B7" s="94" t="s">
        <v>36</v>
      </c>
      <c r="C7" s="95">
        <f>G7</f>
        <v>100</v>
      </c>
      <c r="D7" s="96">
        <v>-224.4</v>
      </c>
      <c r="E7" s="97">
        <v>1</v>
      </c>
      <c r="F7" s="97">
        <v>100</v>
      </c>
      <c r="G7" s="97">
        <f t="shared" si="0"/>
        <v>100</v>
      </c>
    </row>
    <row r="8" spans="1:7" ht="32.25" customHeight="1">
      <c r="A8" s="93" t="s">
        <v>32</v>
      </c>
      <c r="B8" s="94" t="s">
        <v>37</v>
      </c>
      <c r="C8" s="95">
        <f aca="true" t="shared" si="1" ref="C8:C19">G8</f>
        <v>0</v>
      </c>
      <c r="D8" s="96">
        <v>0.151</v>
      </c>
      <c r="E8" s="97">
        <v>0</v>
      </c>
      <c r="F8" s="97">
        <v>100</v>
      </c>
      <c r="G8" s="97">
        <f t="shared" si="0"/>
        <v>0</v>
      </c>
    </row>
    <row r="9" spans="1:7" ht="28.5" customHeight="1">
      <c r="A9" s="93" t="s">
        <v>32</v>
      </c>
      <c r="B9" s="94" t="s">
        <v>38</v>
      </c>
      <c r="C9" s="95">
        <f t="shared" si="1"/>
        <v>100</v>
      </c>
      <c r="D9" s="96">
        <v>-0.096</v>
      </c>
      <c r="E9" s="97">
        <v>1</v>
      </c>
      <c r="F9" s="97">
        <v>100</v>
      </c>
      <c r="G9" s="97">
        <f t="shared" si="0"/>
        <v>100</v>
      </c>
    </row>
    <row r="10" spans="1:7" ht="21.75" customHeight="1">
      <c r="A10" s="93" t="s">
        <v>39</v>
      </c>
      <c r="B10" s="94" t="s">
        <v>57</v>
      </c>
      <c r="C10" s="95">
        <f t="shared" si="1"/>
        <v>100</v>
      </c>
      <c r="D10" s="96">
        <v>-0.811</v>
      </c>
      <c r="E10" s="97">
        <v>1</v>
      </c>
      <c r="F10" s="97">
        <v>100</v>
      </c>
      <c r="G10" s="97">
        <f t="shared" si="0"/>
        <v>100</v>
      </c>
    </row>
    <row r="11" spans="1:7" ht="24.75" customHeight="1">
      <c r="A11" s="93" t="s">
        <v>40</v>
      </c>
      <c r="B11" s="94" t="s">
        <v>65</v>
      </c>
      <c r="C11" s="95">
        <f t="shared" si="1"/>
        <v>100</v>
      </c>
      <c r="D11" s="96">
        <v>-0.348</v>
      </c>
      <c r="E11" s="97">
        <v>1</v>
      </c>
      <c r="F11" s="97">
        <v>100</v>
      </c>
      <c r="G11" s="97">
        <f t="shared" si="0"/>
        <v>100</v>
      </c>
    </row>
    <row r="12" spans="1:7" ht="30" customHeight="1">
      <c r="A12" s="93" t="s">
        <v>41</v>
      </c>
      <c r="B12" s="94" t="s">
        <v>42</v>
      </c>
      <c r="C12" s="95">
        <f t="shared" si="1"/>
        <v>0</v>
      </c>
      <c r="D12" s="96">
        <v>1.274</v>
      </c>
      <c r="E12" s="97">
        <v>0</v>
      </c>
      <c r="F12" s="97">
        <v>100</v>
      </c>
      <c r="G12" s="97">
        <f t="shared" si="0"/>
        <v>0</v>
      </c>
    </row>
    <row r="13" spans="1:7" ht="33" customHeight="1">
      <c r="A13" s="93" t="s">
        <v>43</v>
      </c>
      <c r="B13" s="94" t="s">
        <v>66</v>
      </c>
      <c r="C13" s="95">
        <f t="shared" si="1"/>
        <v>0</v>
      </c>
      <c r="D13" s="96">
        <v>72.372</v>
      </c>
      <c r="E13" s="97">
        <v>0</v>
      </c>
      <c r="F13" s="97">
        <v>100</v>
      </c>
      <c r="G13" s="97">
        <f t="shared" si="0"/>
        <v>0</v>
      </c>
    </row>
    <row r="14" spans="1:7" ht="33" customHeight="1">
      <c r="A14" s="93" t="s">
        <v>44</v>
      </c>
      <c r="B14" s="94" t="s">
        <v>45</v>
      </c>
      <c r="C14" s="95">
        <f t="shared" si="1"/>
        <v>0</v>
      </c>
      <c r="D14" s="96">
        <v>0.208</v>
      </c>
      <c r="E14" s="97">
        <v>0</v>
      </c>
      <c r="F14" s="97">
        <v>100</v>
      </c>
      <c r="G14" s="97">
        <f t="shared" si="0"/>
        <v>0</v>
      </c>
    </row>
    <row r="15" spans="1:7" ht="22.5" customHeight="1">
      <c r="A15" s="93" t="s">
        <v>46</v>
      </c>
      <c r="B15" s="94" t="s">
        <v>47</v>
      </c>
      <c r="C15" s="95">
        <f t="shared" si="1"/>
        <v>100</v>
      </c>
      <c r="D15" s="96">
        <v>-0.065</v>
      </c>
      <c r="E15" s="97">
        <v>1</v>
      </c>
      <c r="F15" s="97">
        <v>100</v>
      </c>
      <c r="G15" s="97">
        <f t="shared" si="0"/>
        <v>100</v>
      </c>
    </row>
    <row r="16" spans="1:7" ht="27.75" customHeight="1">
      <c r="A16" s="93" t="s">
        <v>48</v>
      </c>
      <c r="B16" s="94" t="s">
        <v>49</v>
      </c>
      <c r="C16" s="95">
        <f t="shared" si="1"/>
        <v>66.2</v>
      </c>
      <c r="D16" s="96">
        <v>0.087</v>
      </c>
      <c r="E16" s="97">
        <v>0.662</v>
      </c>
      <c r="F16" s="97">
        <v>100</v>
      </c>
      <c r="G16" s="97">
        <f t="shared" si="0"/>
        <v>66.2</v>
      </c>
    </row>
    <row r="17" spans="1:7" ht="29.25" customHeight="1">
      <c r="A17" s="93" t="s">
        <v>50</v>
      </c>
      <c r="B17" s="94" t="s">
        <v>51</v>
      </c>
      <c r="C17" s="95">
        <f t="shared" si="1"/>
        <v>0</v>
      </c>
      <c r="D17" s="96">
        <v>0.731</v>
      </c>
      <c r="E17" s="97">
        <v>0</v>
      </c>
      <c r="F17" s="97">
        <v>100</v>
      </c>
      <c r="G17" s="97">
        <f t="shared" si="0"/>
        <v>0</v>
      </c>
    </row>
    <row r="18" spans="1:7" ht="36.75" customHeight="1">
      <c r="A18" s="93" t="s">
        <v>52</v>
      </c>
      <c r="B18" s="94" t="s">
        <v>53</v>
      </c>
      <c r="C18" s="95">
        <f t="shared" si="1"/>
        <v>0</v>
      </c>
      <c r="D18" s="96">
        <v>0.596</v>
      </c>
      <c r="E18" s="97">
        <v>0</v>
      </c>
      <c r="F18" s="97">
        <v>100</v>
      </c>
      <c r="G18" s="97">
        <f t="shared" si="0"/>
        <v>0</v>
      </c>
    </row>
    <row r="19" spans="1:7" ht="30.75" customHeight="1">
      <c r="A19" s="93" t="s">
        <v>93</v>
      </c>
      <c r="B19" s="94" t="s">
        <v>54</v>
      </c>
      <c r="C19" s="95">
        <f t="shared" si="1"/>
        <v>0</v>
      </c>
      <c r="D19" s="96">
        <v>0.77</v>
      </c>
      <c r="E19" s="97">
        <v>0</v>
      </c>
      <c r="F19" s="97">
        <v>100</v>
      </c>
      <c r="G19" s="97">
        <f t="shared" si="0"/>
        <v>0</v>
      </c>
    </row>
    <row r="20" spans="1:7" ht="21.75" customHeight="1">
      <c r="A20" s="54"/>
      <c r="B20" s="55"/>
      <c r="C20" s="43"/>
      <c r="D20" s="43"/>
      <c r="E20" s="44"/>
      <c r="F20" s="44"/>
      <c r="G20" s="44"/>
    </row>
    <row r="21" spans="1:7" ht="21" customHeight="1">
      <c r="A21" s="54"/>
      <c r="B21" s="55"/>
      <c r="C21" s="43"/>
      <c r="D21" s="43"/>
      <c r="E21" s="44"/>
      <c r="F21" s="44"/>
      <c r="G21" s="44"/>
    </row>
    <row r="22" spans="1:7" ht="24" customHeight="1">
      <c r="A22" s="54"/>
      <c r="B22" s="55"/>
      <c r="C22" s="43"/>
      <c r="D22" s="43"/>
      <c r="E22" s="44"/>
      <c r="F22" s="44"/>
      <c r="G22" s="44"/>
    </row>
    <row r="23" spans="1:7" ht="20.25" customHeight="1">
      <c r="A23" s="54"/>
      <c r="B23" s="55"/>
      <c r="C23" s="43"/>
      <c r="D23" s="43"/>
      <c r="E23" s="44"/>
      <c r="F23" s="44"/>
      <c r="G23" s="44"/>
    </row>
    <row r="24" spans="1:7" ht="15.75" customHeight="1">
      <c r="A24" s="54"/>
      <c r="B24" s="55"/>
      <c r="C24" s="43"/>
      <c r="D24" s="43"/>
      <c r="E24" s="44"/>
      <c r="F24" s="44"/>
      <c r="G24" s="44"/>
    </row>
    <row r="25" spans="1:7" ht="22.5" customHeight="1">
      <c r="A25" s="54"/>
      <c r="B25" s="55"/>
      <c r="C25" s="43"/>
      <c r="D25" s="43"/>
      <c r="E25" s="44"/>
      <c r="F25" s="44"/>
      <c r="G25" s="44"/>
    </row>
    <row r="26" spans="1:7" ht="32.25" customHeight="1">
      <c r="A26" s="54"/>
      <c r="B26" s="55"/>
      <c r="C26" s="43"/>
      <c r="D26" s="43"/>
      <c r="E26" s="44"/>
      <c r="F26" s="44"/>
      <c r="G26" s="44"/>
    </row>
    <row r="27" spans="1:7" ht="21.75" customHeight="1">
      <c r="A27" s="54"/>
      <c r="B27" s="55"/>
      <c r="C27" s="43"/>
      <c r="D27" s="43"/>
      <c r="E27" s="44"/>
      <c r="F27" s="44"/>
      <c r="G27" s="44"/>
    </row>
    <row r="28" spans="1:7" ht="15.75" customHeight="1">
      <c r="A28" s="54"/>
      <c r="B28" s="55"/>
      <c r="C28" s="43"/>
      <c r="D28" s="43"/>
      <c r="E28" s="44"/>
      <c r="F28" s="44"/>
      <c r="G28" s="44"/>
    </row>
    <row r="29" spans="1:7" ht="17.25" customHeight="1">
      <c r="A29" s="54"/>
      <c r="B29" s="55"/>
      <c r="C29" s="43"/>
      <c r="D29" s="43"/>
      <c r="E29" s="44"/>
      <c r="F29" s="44"/>
      <c r="G29" s="44"/>
    </row>
    <row r="30" spans="1:7" ht="22.5" customHeight="1">
      <c r="A30" s="54"/>
      <c r="B30" s="55"/>
      <c r="C30" s="43"/>
      <c r="D30" s="43"/>
      <c r="E30" s="44"/>
      <c r="F30" s="44"/>
      <c r="G30" s="44"/>
    </row>
    <row r="31" spans="1:7" ht="22.5" customHeight="1">
      <c r="A31" s="54"/>
      <c r="B31" s="55"/>
      <c r="C31" s="43"/>
      <c r="D31" s="43"/>
      <c r="E31" s="44"/>
      <c r="F31" s="44"/>
      <c r="G31" s="44"/>
    </row>
    <row r="32" spans="1:7" ht="21.75" customHeight="1">
      <c r="A32" s="54"/>
      <c r="B32" s="55"/>
      <c r="C32" s="43"/>
      <c r="D32" s="43"/>
      <c r="E32" s="44"/>
      <c r="F32" s="44"/>
      <c r="G32" s="44"/>
    </row>
    <row r="33" spans="1:7" ht="21" customHeight="1">
      <c r="A33" s="54"/>
      <c r="B33" s="55"/>
      <c r="C33" s="43"/>
      <c r="D33" s="43"/>
      <c r="E33" s="44"/>
      <c r="F33" s="44"/>
      <c r="G33" s="44"/>
    </row>
    <row r="34" spans="1:7" ht="20.25" customHeight="1">
      <c r="A34" s="54"/>
      <c r="B34" s="55"/>
      <c r="C34" s="43"/>
      <c r="D34" s="43"/>
      <c r="E34" s="44"/>
      <c r="F34" s="44"/>
      <c r="G34" s="44"/>
    </row>
    <row r="35" spans="1:7" ht="22.5" customHeight="1">
      <c r="A35" s="54"/>
      <c r="B35" s="55"/>
      <c r="C35" s="43"/>
      <c r="D35" s="43"/>
      <c r="E35" s="44"/>
      <c r="F35" s="44"/>
      <c r="G35" s="44"/>
    </row>
    <row r="36" spans="1:7" ht="25.5" customHeight="1">
      <c r="A36" s="54"/>
      <c r="B36" s="55"/>
      <c r="C36" s="43"/>
      <c r="D36" s="43"/>
      <c r="E36" s="44"/>
      <c r="F36" s="44"/>
      <c r="G36" s="44"/>
    </row>
    <row r="37" spans="1:7" ht="32.25" customHeight="1">
      <c r="A37" s="54"/>
      <c r="B37" s="55"/>
      <c r="C37" s="43"/>
      <c r="D37" s="43"/>
      <c r="E37" s="44"/>
      <c r="F37" s="44"/>
      <c r="G37" s="44"/>
    </row>
    <row r="38" spans="1:7" ht="30" customHeight="1">
      <c r="A38" s="54"/>
      <c r="B38" s="55"/>
      <c r="C38" s="43"/>
      <c r="D38" s="43"/>
      <c r="E38" s="44"/>
      <c r="F38" s="44"/>
      <c r="G38" s="44"/>
    </row>
    <row r="39" spans="1:7" ht="25.5" customHeight="1">
      <c r="A39" s="54"/>
      <c r="B39" s="55"/>
      <c r="C39" s="43"/>
      <c r="D39" s="43"/>
      <c r="E39" s="44"/>
      <c r="F39" s="44"/>
      <c r="G39" s="44"/>
    </row>
    <row r="40" spans="1:7" ht="25.5" customHeight="1">
      <c r="A40" s="54"/>
      <c r="B40" s="55"/>
      <c r="C40" s="43"/>
      <c r="D40" s="43"/>
      <c r="E40" s="44"/>
      <c r="F40" s="44"/>
      <c r="G40" s="44"/>
    </row>
    <row r="41" spans="1:7" ht="27.75" customHeight="1">
      <c r="A41" s="56"/>
      <c r="B41" s="55"/>
      <c r="C41" s="43"/>
      <c r="D41" s="43"/>
      <c r="E41" s="44"/>
      <c r="F41" s="44"/>
      <c r="G41" s="44"/>
    </row>
    <row r="42" spans="1:7" ht="15">
      <c r="A42" s="26"/>
      <c r="B42" s="59"/>
      <c r="C42" s="40"/>
      <c r="D42" s="40"/>
      <c r="E42" s="26"/>
      <c r="F42" s="26"/>
      <c r="G42" s="26"/>
    </row>
  </sheetData>
  <sheetProtection/>
  <mergeCells count="5">
    <mergeCell ref="A1:G1"/>
    <mergeCell ref="A2:A3"/>
    <mergeCell ref="B2:B3"/>
    <mergeCell ref="C2:C3"/>
    <mergeCell ref="D2:G2"/>
  </mergeCells>
  <printOptions/>
  <pageMargins left="0.6692913385826772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2012-06-19T08:13:03Z</cp:lastPrinted>
  <dcterms:created xsi:type="dcterms:W3CDTF">2006-09-28T05:33:49Z</dcterms:created>
  <dcterms:modified xsi:type="dcterms:W3CDTF">2014-07-03T07:01:44Z</dcterms:modified>
  <cp:category/>
  <cp:version/>
  <cp:contentType/>
  <cp:contentStatus/>
</cp:coreProperties>
</file>