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1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Раздел 8" sheetId="10" r:id="rId10"/>
  </sheets>
  <definedNames>
    <definedName name="_xlnm._FilterDatabase" localSheetId="1" hidden="1">'Итоги мониторинга'!$A$3:$K$18</definedName>
    <definedName name="_xlnm._FilterDatabase" localSheetId="2" hidden="1">'Раздел 1'!$A$4:$P$42</definedName>
    <definedName name="_xlnm._FilterDatabase" localSheetId="3" hidden="1">'Раздел 2'!$A$4:$AL$4</definedName>
    <definedName name="_xlnm._FilterDatabase" localSheetId="4" hidden="1">'Раздел 3'!$A$4:$R$4</definedName>
    <definedName name="_xlnm._FilterDatabase" localSheetId="7" hidden="1">'Раздел 6'!$A$4:$AG$43</definedName>
    <definedName name="_xlnm._FilterDatabase" localSheetId="0" hidden="1">'Рейтинг '!$A$4:$C$19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7">'Раздел 6'!$3:$3</definedName>
    <definedName name="_xlnm.Print_Titles" localSheetId="8">'Раздел 7'!$3:$3</definedName>
    <definedName name="_xlnm.Print_Titles" localSheetId="9">'Раздел 8'!$3:$3</definedName>
    <definedName name="_xlnm.Print_Titles" localSheetId="0">'Рейтинг '!$A:$B,'Рейтинг '!$2:$3</definedName>
    <definedName name="_xlnm.Print_Area" localSheetId="1">'Итоги мониторинга'!$A$1:$K$18</definedName>
    <definedName name="_xlnm.Print_Area" localSheetId="2">'Раздел 1'!$A$1:$V$42</definedName>
    <definedName name="_xlnm.Print_Area" localSheetId="3">'Раздел 2'!$A$1:$AP$44</definedName>
    <definedName name="_xlnm.Print_Area" localSheetId="4">'Раздел 3'!$A$1:$R$19</definedName>
    <definedName name="_xlnm.Print_Area" localSheetId="5">'Раздел 4'!$A$1:$S$19</definedName>
    <definedName name="_xlnm.Print_Area" localSheetId="6">'Раздел 5'!$A$1:$Z$19</definedName>
    <definedName name="_xlnm.Print_Area" localSheetId="7">'Раздел 6'!$A$1:$AI$19</definedName>
    <definedName name="_xlnm.Print_Area" localSheetId="8">'Раздел 7'!$A$1:$V$19</definedName>
    <definedName name="_xlnm.Print_Area" localSheetId="9">'Раздел 8'!$A$1:$J$19</definedName>
    <definedName name="_xlnm.Print_Area" localSheetId="0">'Рейтинг '!$A$1:$C$19</definedName>
  </definedNames>
  <calcPr fullCalcOnLoad="1"/>
</workbook>
</file>

<file path=xl/sharedStrings.xml><?xml version="1.0" encoding="utf-8"?>
<sst xmlns="http://schemas.openxmlformats.org/spreadsheetml/2006/main" count="761" uniqueCount="105">
  <si>
    <t>4. Учет и отчетность</t>
  </si>
  <si>
    <t>5. Контроль и аудит</t>
  </si>
  <si>
    <t>6. Исполнение судебных актов</t>
  </si>
  <si>
    <t>7. Кадровый потенциал финансового (финансово-экономического) подразделения ГРБС</t>
  </si>
  <si>
    <t>8. Управление активами</t>
  </si>
  <si>
    <t>3. Качество прогнозирования доходных источников</t>
  </si>
  <si>
    <t>Код ГРБС</t>
  </si>
  <si>
    <t>Наименование ГРБС</t>
  </si>
  <si>
    <t>Оценка</t>
  </si>
  <si>
    <t>Наименование организации</t>
  </si>
  <si>
    <t>2. Исполнение бюджета в части расходов</t>
  </si>
  <si>
    <t>Итого
баллов</t>
  </si>
  <si>
    <t xml:space="preserve">2.2. Равномерность расходов </t>
  </si>
  <si>
    <t>1. Среднесрочное финансовое планирование</t>
  </si>
  <si>
    <t xml:space="preserve">1.3. Доля бюджетных ассигнований, представленных в программном виде </t>
  </si>
  <si>
    <t xml:space="preserve">1.2.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</si>
  <si>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 xml:space="preserve">2.1. Доля неисполненных на конец отчетного финансового года бюджетных ассигнований                 </t>
  </si>
  <si>
    <t xml:space="preserve">2.3. Расчет и оценка показателя качества прогнозирования кассовых выплат                 </t>
  </si>
  <si>
    <t xml:space="preserve">2.4. Эффективность управления кредиторской задолженностью по расчетам с поставщиками и подрядчиками                        </t>
  </si>
  <si>
    <t xml:space="preserve">2.5. Доля аннулированных отрицательных расходных расписаний                                                   </t>
  </si>
  <si>
    <t xml:space="preserve">2.6. Качество Порядка составления, утверждения и ведения бюджетных смет подведомственных ГРБС бюджетных учреждений </t>
  </si>
  <si>
    <t xml:space="preserve">2.7. Качество составления прогнозных показателей исполнения бюджетных обязательств                  </t>
  </si>
  <si>
    <t xml:space="preserve">2.8. Наличие просроченной кредиторской задолженности бюджетных учреждений на конец отчетного периода            </t>
  </si>
  <si>
    <t xml:space="preserve">5.2. Динамика нарушений, выявленных в ходе внешних контрольных мероприятий          </t>
  </si>
  <si>
    <t xml:space="preserve">5.3. Проведение инвентаризаций                 </t>
  </si>
  <si>
    <t xml:space="preserve">5.4. Доля недостач и хищений денежных средств и материальных ценностей                  </t>
  </si>
  <si>
    <t xml:space="preserve">5.5. Качество правового акта ГРБС об организации внутреннего финансового аудита (контроля)       </t>
  </si>
  <si>
    <t xml:space="preserve">7.2.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</si>
  <si>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7.3. Показатель укомплектованности финансового (финансово-экономического) подразделения центрального аппарата ГРБС </t>
  </si>
  <si>
    <t xml:space="preserve">7.4. Показатель ротации сотрудников финансового (финансово-экономического) подразделения центрального аппарата ГРБС в возрасте до 35 лет, именющих стаж работы в подразделении более трех лет                       </t>
  </si>
  <si>
    <t xml:space="preserve">7.5.Показатель количества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         </t>
  </si>
  <si>
    <t xml:space="preserve">8.1.Оценка и расчет показателя динамики объёма материальных запасов        </t>
  </si>
  <si>
    <t>Значение показателя</t>
  </si>
  <si>
    <t xml:space="preserve">      7.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</si>
  <si>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         8. Управление активами                                                                                                                                                                                  </t>
  </si>
  <si>
    <t xml:space="preserve"> 6. Исполнение судебных актов                                                                                                                                                                                          </t>
  </si>
  <si>
    <t xml:space="preserve">  5. Контроль и аудит                                                                                                                                                                                         </t>
  </si>
  <si>
    <t xml:space="preserve">5.1. Осуществление мероприятий внутреннего контроля         </t>
  </si>
  <si>
    <t xml:space="preserve">    4. Учет и отчетность                                                                                                                                                                                       </t>
  </si>
  <si>
    <t xml:space="preserve">         3.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</si>
  <si>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 Исполнение бюджета в части расходов                                                                                                                                                                                           </t>
  </si>
  <si>
    <t>Сумма баллов</t>
  </si>
  <si>
    <t xml:space="preserve">         1. Среднесрочное финансовое планирование                                                                                                                                                                                  </t>
  </si>
  <si>
    <t>902</t>
  </si>
  <si>
    <t>Администрация города Сочи</t>
  </si>
  <si>
    <t xml:space="preserve">902 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</si>
  <si>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</si>
  <si>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</si>
  <si>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</si>
  <si>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</si>
  <si>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910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</si>
  <si>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</si>
  <si>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</si>
  <si>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</si>
  <si>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</si>
  <si>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</si>
  <si>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</si>
  <si>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</si>
  <si>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</si>
  <si>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</si>
  <si>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</si>
  <si>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</si>
  <si>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</si>
  <si>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</si>
  <si>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</si>
  <si>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953</t>
  </si>
  <si>
    <t>Управление по вопросам семьи и детства администрации города Сочи</t>
  </si>
  <si>
    <t>вес</t>
  </si>
  <si>
    <t>балл</t>
  </si>
  <si>
    <t>Контрольно-счётная палата г. Сочи</t>
  </si>
  <si>
    <t xml:space="preserve">3.2. Качество администрирования ГАДБ доходов по возврату остатков в краевой бюджет    </t>
  </si>
  <si>
    <t>не оценивается</t>
  </si>
  <si>
    <t>значение показателя</t>
  </si>
  <si>
    <t>не оцен.</t>
  </si>
  <si>
    <t>не оц.</t>
  </si>
  <si>
    <t>2.9. Несоответствие расчетно-платежных документов, представленных в управление по финансам, бюджету и контролю администрации города Сочи, требованиям бюджетного законодательства</t>
  </si>
  <si>
    <t>3.4. Качество правовой базы ГАДБ по администрированию доходов бюджета</t>
  </si>
  <si>
    <t>да</t>
  </si>
  <si>
    <t>нет</t>
  </si>
  <si>
    <t>6.5. Иски по денежным обязательствам получателей средств  бюджета города Сочи (в денежном выражении)</t>
  </si>
  <si>
    <t>6.6. Иски по денежным обязательствам получателей средств  бюджета города Сочи (в количественном выражении)</t>
  </si>
  <si>
    <t>6.8. Сумма, подлежащая взысканию по исполнительным документам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</si>
  <si>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</si>
  <si>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</si>
  <si>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 xml:space="preserve">1.4. Качество планирования расходов: количество справок об изменении СБР и ЛБО в отчетном периоде в случае увеличения БА      </t>
  </si>
  <si>
    <t xml:space="preserve">1.5. Качество планирования расходов: доля суммы изменений в сводную бюджетную роспись бюджета города                        </t>
  </si>
  <si>
    <t xml:space="preserve">3.1.Эффективность использования межбюджетных трансфертов, полученных из краевого бюджета                   </t>
  </si>
  <si>
    <t xml:space="preserve">3.3. Доля невыясненных поступлений, зачисленных в бюджет города Сочи, уточняемых ГАДБ, и возвратов( возмещений) из бюджета города излишне уплаченных (взысканных) сумм                              </t>
  </si>
  <si>
    <t xml:space="preserve">4.1. Наличие методических рекомендаций (указаний) ГРБС по реализации государственной учетной политики     </t>
  </si>
  <si>
    <t xml:space="preserve"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</si>
  <si>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6.2. Иски о возмещении ущерба от незаконных действий или бездействии ГРБС или его должностных лиц (в количественном выражении)</t>
  </si>
  <si>
    <t xml:space="preserve">6.1. Иски о возмещении ущерба от незаконных действий или бездействия ГРБС или его долностных лиц (в денежном выражении)               </t>
  </si>
  <si>
    <t>6.3. Иски о взыскании задолженности  в порядке субсидиарной ответственности по денежным обязательствам подведомственных ему ПБС(в денежном выражении)</t>
  </si>
  <si>
    <t>6.4. Иски о взыскании задолженности в порядке субсидиарной ответственности по денежным обязательствам подведомствнных ему ПБС (в количественном выражении)</t>
  </si>
  <si>
    <t>6.7. Приостановление операций по расходам на л/с ПБС в связи с нарушением процедур исполнения судебных актов, предусматривающих обращение взыскания на средства бюджета города по обязательствам подведомственных учреждений</t>
  </si>
  <si>
    <t xml:space="preserve">7.1. Квалификации сотрудников финансового (финансово-экономического) подразделения центрального аппарата ГРБС    </t>
  </si>
  <si>
    <t>Администрация Адлерского  внутригородского района города Сочи</t>
  </si>
  <si>
    <t>2.10. Качество управления деятельностью бюджетных и автономных учреждений</t>
  </si>
  <si>
    <t xml:space="preserve">4.2. Применение получателями средств бюджета города программных комплексов по автоматизации бюджетного учета       </t>
  </si>
  <si>
    <t xml:space="preserve">4.3.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</si>
  <si>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4. 4. Соответствие показателей, приведенных в Сведениях о результатах деятельности, показателям, указанным в обоснованиях бюджетных ассигнований ГРБС       </t>
  </si>
  <si>
    <t xml:space="preserve">1.1. Регулирование и внедрение главным распорядителем средств бюджета города процедур среднесрочного финансового планирования     </t>
  </si>
  <si>
    <t>не оц</t>
  </si>
  <si>
    <t>Итоговая оценка качества финансового менеджмента годового мониторинга за 2012год по главным распорядителям средств бюджета города Сочи.</t>
  </si>
  <si>
    <t>Рейтинг главных распорядителей средств бюджета города Сочи по итогам годового мониторинга качества финансового менеджмента за 2012 год.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</si>
</sst>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49" fontId="2" fillId="0" borderId="1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6" fillId="0" borderId="15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left" vertical="center" wrapText="1"/>
      <protection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171" fontId="9" fillId="0" borderId="0" xfId="0" applyNumberFormat="1" applyFont="1" applyBorder="1" applyAlignment="1">
      <alignment horizontal="center" vertical="center" wrapText="1"/>
    </xf>
    <xf numFmtId="171" fontId="9" fillId="0" borderId="0" xfId="59" applyNumberFormat="1" applyFont="1" applyBorder="1" applyAlignment="1">
      <alignment horizontal="center" vertic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6" fillId="0" borderId="13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164" fontId="20" fillId="0" borderId="10" xfId="0" applyNumberFormat="1" applyFont="1" applyBorder="1" applyAlignment="1">
      <alignment vertical="center"/>
    </xf>
    <xf numFmtId="164" fontId="20" fillId="0" borderId="13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2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9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71" fontId="8" fillId="0" borderId="10" xfId="59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0" xfId="59" applyNumberFormat="1" applyFont="1" applyBorder="1" applyAlignment="1">
      <alignment horizontal="center" vertical="center" wrapText="1"/>
    </xf>
    <xf numFmtId="9" fontId="8" fillId="0" borderId="10" xfId="59" applyFont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65" fillId="33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164" fontId="8" fillId="34" borderId="10" xfId="0" applyNumberFormat="1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" fontId="8" fillId="34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164" fontId="8" fillId="0" borderId="10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164" fontId="8" fillId="0" borderId="18" xfId="0" applyNumberFormat="1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7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3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146" t="s">
        <v>104</v>
      </c>
      <c r="B1" s="146"/>
      <c r="C1" s="146"/>
    </row>
    <row r="2" spans="1:3" s="12" customFormat="1" ht="21.75" customHeight="1">
      <c r="A2" s="147" t="s">
        <v>6</v>
      </c>
      <c r="B2" s="147" t="s">
        <v>7</v>
      </c>
      <c r="C2" s="147" t="s">
        <v>11</v>
      </c>
    </row>
    <row r="3" spans="1:3" s="12" customFormat="1" ht="8.25" customHeight="1">
      <c r="A3" s="148"/>
      <c r="B3" s="148"/>
      <c r="C3" s="148"/>
    </row>
    <row r="4" spans="1:3" s="12" customFormat="1" ht="15" customHeight="1">
      <c r="A4" s="13"/>
      <c r="B4" s="13"/>
      <c r="C4" s="13"/>
    </row>
    <row r="5" spans="1:4" ht="39" customHeight="1">
      <c r="A5" s="93" t="s">
        <v>50</v>
      </c>
      <c r="B5" s="91" t="s">
        <v>69</v>
      </c>
      <c r="C5" s="92">
        <f>'Итоги мониторинга'!C9</f>
        <v>88.09844068</v>
      </c>
      <c r="D5" s="19"/>
    </row>
    <row r="6" spans="1:4" ht="43.5" customHeight="1">
      <c r="A6" s="93" t="s">
        <v>59</v>
      </c>
      <c r="B6" s="91" t="s">
        <v>60</v>
      </c>
      <c r="C6" s="92">
        <f>'Итоги мониторинга'!C15</f>
        <v>76.625832</v>
      </c>
      <c r="D6" s="19"/>
    </row>
    <row r="7" spans="1:4" ht="38.25" customHeight="1">
      <c r="A7" s="93" t="s">
        <v>57</v>
      </c>
      <c r="B7" s="91" t="s">
        <v>58</v>
      </c>
      <c r="C7" s="92">
        <f>'Итоги мониторинга'!C14</f>
        <v>76.5048327</v>
      </c>
      <c r="D7" s="19"/>
    </row>
    <row r="8" spans="1:4" ht="36" customHeight="1">
      <c r="A8" s="93" t="s">
        <v>63</v>
      </c>
      <c r="B8" s="91" t="s">
        <v>64</v>
      </c>
      <c r="C8" s="92">
        <f>'Итоги мониторинга'!C17</f>
        <v>76.4632259</v>
      </c>
      <c r="D8" s="19"/>
    </row>
    <row r="9" spans="1:4" ht="37.5" customHeight="1">
      <c r="A9" s="93" t="s">
        <v>61</v>
      </c>
      <c r="B9" s="91" t="s">
        <v>62</v>
      </c>
      <c r="C9" s="92">
        <f>'Итоги мониторинга'!C16</f>
        <v>70.4636474</v>
      </c>
      <c r="D9" s="19"/>
    </row>
    <row r="10" spans="1:4" ht="26.25" customHeight="1">
      <c r="A10" s="93" t="s">
        <v>55</v>
      </c>
      <c r="B10" s="91" t="s">
        <v>56</v>
      </c>
      <c r="C10" s="92">
        <f>'Итоги мониторинга'!C13</f>
        <v>62.75008</v>
      </c>
      <c r="D10" s="19"/>
    </row>
    <row r="11" spans="1:4" ht="35.25" customHeight="1">
      <c r="A11" s="93" t="s">
        <v>45</v>
      </c>
      <c r="B11" s="91" t="s">
        <v>96</v>
      </c>
      <c r="C11" s="92">
        <f>'Итоги мониторинга'!C5</f>
        <v>61.761177499999995</v>
      </c>
      <c r="D11" s="19"/>
    </row>
    <row r="12" spans="1:4" ht="36.75" customHeight="1">
      <c r="A12" s="93" t="s">
        <v>43</v>
      </c>
      <c r="B12" s="91" t="s">
        <v>47</v>
      </c>
      <c r="C12" s="92">
        <f>'Итоги мониторинга'!C6</f>
        <v>58.8264405</v>
      </c>
      <c r="D12" s="19"/>
    </row>
    <row r="13" spans="1:4" ht="37.5" customHeight="1">
      <c r="A13" s="93" t="s">
        <v>52</v>
      </c>
      <c r="B13" s="91" t="s">
        <v>53</v>
      </c>
      <c r="C13" s="92">
        <f>'Итоги мониторинга'!C11</f>
        <v>55.0552695</v>
      </c>
      <c r="D13" s="19"/>
    </row>
    <row r="14" spans="1:4" ht="37.5" customHeight="1">
      <c r="A14" s="93" t="s">
        <v>65</v>
      </c>
      <c r="B14" s="91" t="s">
        <v>66</v>
      </c>
      <c r="C14" s="92">
        <f>'Итоги мониторинга'!C18</f>
        <v>54.57411</v>
      </c>
      <c r="D14" s="19"/>
    </row>
    <row r="15" spans="1:4" ht="37.5" customHeight="1">
      <c r="A15" s="93" t="s">
        <v>43</v>
      </c>
      <c r="B15" s="91" t="s">
        <v>49</v>
      </c>
      <c r="C15" s="92">
        <f>'Итоги мониторинга'!C8</f>
        <v>50.4151493</v>
      </c>
      <c r="D15" s="19"/>
    </row>
    <row r="16" spans="1:4" ht="23.25" customHeight="1">
      <c r="A16" s="93" t="s">
        <v>43</v>
      </c>
      <c r="B16" s="91" t="s">
        <v>44</v>
      </c>
      <c r="C16" s="92">
        <f>'Итоги мониторинга'!C4</f>
        <v>50.1263501</v>
      </c>
      <c r="D16" s="19"/>
    </row>
    <row r="17" spans="1:4" ht="36.75" customHeight="1">
      <c r="A17" s="93" t="s">
        <v>51</v>
      </c>
      <c r="B17" s="91" t="s">
        <v>82</v>
      </c>
      <c r="C17" s="92">
        <f>'Итоги мониторинга'!C10</f>
        <v>48.774642500000006</v>
      </c>
      <c r="D17" s="19"/>
    </row>
    <row r="18" spans="1:4" ht="38.25" customHeight="1">
      <c r="A18" s="93" t="s">
        <v>43</v>
      </c>
      <c r="B18" s="91" t="s">
        <v>48</v>
      </c>
      <c r="C18" s="92">
        <f>'Итоги мониторинга'!C7</f>
        <v>41.2749266</v>
      </c>
      <c r="D18" s="19"/>
    </row>
    <row r="19" spans="1:4" ht="48" customHeight="1">
      <c r="A19" s="93" t="s">
        <v>54</v>
      </c>
      <c r="B19" s="91" t="s">
        <v>83</v>
      </c>
      <c r="C19" s="92">
        <f>'Итоги мониторинга'!C12</f>
        <v>39.6316166</v>
      </c>
      <c r="D19" s="19"/>
    </row>
  </sheetData>
  <sheetProtection/>
  <autoFilter ref="A4:C19">
    <sortState ref="A5:C19">
      <sortCondition descending="1" sortBy="value" ref="C5:C19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E10" sqref="E10"/>
    </sheetView>
  </sheetViews>
  <sheetFormatPr defaultColWidth="9.140625" defaultRowHeight="15"/>
  <cols>
    <col min="1" max="1" width="4.57421875" style="0" customWidth="1"/>
    <col min="2" max="2" width="63.57421875" style="4" customWidth="1"/>
    <col min="3" max="4" width="14.7109375" style="39" customWidth="1"/>
    <col min="5" max="5" width="19.421875" style="0" customWidth="1"/>
    <col min="6" max="7" width="12.57421875" style="0" customWidth="1"/>
  </cols>
  <sheetData>
    <row r="1" spans="1:7" s="7" customFormat="1" ht="20.25" customHeight="1">
      <c r="A1" s="150" t="s">
        <v>34</v>
      </c>
      <c r="B1" s="150"/>
      <c r="C1" s="210"/>
      <c r="D1" s="210"/>
      <c r="E1" s="210"/>
      <c r="F1" s="210"/>
      <c r="G1" s="210"/>
    </row>
    <row r="2" spans="1:7" s="7" customFormat="1" ht="56.25" customHeight="1">
      <c r="A2" s="211" t="s">
        <v>6</v>
      </c>
      <c r="B2" s="211" t="s">
        <v>9</v>
      </c>
      <c r="C2" s="213" t="s">
        <v>41</v>
      </c>
      <c r="D2" s="215" t="s">
        <v>31</v>
      </c>
      <c r="E2" s="216"/>
      <c r="F2" s="216"/>
      <c r="G2" s="217"/>
    </row>
    <row r="3" spans="1:7" s="11" customFormat="1" ht="21.75" customHeight="1">
      <c r="A3" s="212"/>
      <c r="B3" s="212"/>
      <c r="C3" s="214"/>
      <c r="D3" s="111" t="s">
        <v>32</v>
      </c>
      <c r="E3" s="112" t="s">
        <v>8</v>
      </c>
      <c r="F3" s="112" t="s">
        <v>67</v>
      </c>
      <c r="G3" s="112" t="s">
        <v>68</v>
      </c>
    </row>
    <row r="4" spans="1:7" s="6" customFormat="1" ht="15.75">
      <c r="A4" s="111"/>
      <c r="B4" s="113"/>
      <c r="C4" s="114"/>
      <c r="D4" s="115"/>
      <c r="E4" s="116"/>
      <c r="F4" s="116"/>
      <c r="G4" s="116"/>
    </row>
    <row r="5" spans="1:7" ht="23.25" customHeight="1">
      <c r="A5" s="117" t="s">
        <v>43</v>
      </c>
      <c r="B5" s="118" t="s">
        <v>44</v>
      </c>
      <c r="C5" s="119">
        <f>G5</f>
        <v>0</v>
      </c>
      <c r="D5" s="120">
        <v>0.415</v>
      </c>
      <c r="E5" s="121">
        <v>0</v>
      </c>
      <c r="F5" s="121">
        <v>100</v>
      </c>
      <c r="G5" s="121">
        <f aca="true" t="shared" si="0" ref="G5:G19">E5*F5</f>
        <v>0</v>
      </c>
    </row>
    <row r="6" spans="1:7" ht="31.5" customHeight="1">
      <c r="A6" s="117" t="s">
        <v>45</v>
      </c>
      <c r="B6" s="118" t="s">
        <v>46</v>
      </c>
      <c r="C6" s="119">
        <f>G6</f>
        <v>100</v>
      </c>
      <c r="D6" s="120">
        <v>-0.558</v>
      </c>
      <c r="E6" s="121">
        <v>1</v>
      </c>
      <c r="F6" s="121">
        <v>100</v>
      </c>
      <c r="G6" s="121">
        <f t="shared" si="0"/>
        <v>100</v>
      </c>
    </row>
    <row r="7" spans="1:7" ht="28.5" customHeight="1">
      <c r="A7" s="117" t="s">
        <v>43</v>
      </c>
      <c r="B7" s="118" t="s">
        <v>47</v>
      </c>
      <c r="C7" s="119">
        <f>G7</f>
        <v>0</v>
      </c>
      <c r="D7" s="120">
        <v>0.189</v>
      </c>
      <c r="E7" s="121">
        <v>0</v>
      </c>
      <c r="F7" s="121">
        <v>100</v>
      </c>
      <c r="G7" s="121">
        <f t="shared" si="0"/>
        <v>0</v>
      </c>
    </row>
    <row r="8" spans="1:7" ht="32.25" customHeight="1">
      <c r="A8" s="117" t="s">
        <v>43</v>
      </c>
      <c r="B8" s="118" t="s">
        <v>48</v>
      </c>
      <c r="C8" s="119">
        <f aca="true" t="shared" si="1" ref="C8:C19">G8</f>
        <v>100</v>
      </c>
      <c r="D8" s="120">
        <v>0</v>
      </c>
      <c r="E8" s="121">
        <v>1</v>
      </c>
      <c r="F8" s="121">
        <v>100</v>
      </c>
      <c r="G8" s="121">
        <f t="shared" si="0"/>
        <v>100</v>
      </c>
    </row>
    <row r="9" spans="1:7" ht="28.5" customHeight="1">
      <c r="A9" s="117" t="s">
        <v>43</v>
      </c>
      <c r="B9" s="118" t="s">
        <v>49</v>
      </c>
      <c r="C9" s="119">
        <f t="shared" si="1"/>
        <v>0</v>
      </c>
      <c r="D9" s="120">
        <v>0.826</v>
      </c>
      <c r="E9" s="121">
        <v>0</v>
      </c>
      <c r="F9" s="121">
        <v>100</v>
      </c>
      <c r="G9" s="121">
        <f t="shared" si="0"/>
        <v>0</v>
      </c>
    </row>
    <row r="10" spans="1:7" ht="21.75" customHeight="1">
      <c r="A10" s="117" t="s">
        <v>50</v>
      </c>
      <c r="B10" s="118" t="s">
        <v>69</v>
      </c>
      <c r="C10" s="119">
        <f t="shared" si="1"/>
        <v>100</v>
      </c>
      <c r="D10" s="120">
        <v>-0.908</v>
      </c>
      <c r="E10" s="121">
        <v>1</v>
      </c>
      <c r="F10" s="121">
        <v>100</v>
      </c>
      <c r="G10" s="121">
        <f t="shared" si="0"/>
        <v>100</v>
      </c>
    </row>
    <row r="11" spans="1:7" ht="24.75" customHeight="1">
      <c r="A11" s="117" t="s">
        <v>51</v>
      </c>
      <c r="B11" s="118" t="s">
        <v>82</v>
      </c>
      <c r="C11" s="119">
        <f t="shared" si="1"/>
        <v>0</v>
      </c>
      <c r="D11" s="120">
        <v>1.354</v>
      </c>
      <c r="E11" s="121">
        <v>0</v>
      </c>
      <c r="F11" s="121">
        <v>100</v>
      </c>
      <c r="G11" s="121">
        <f t="shared" si="0"/>
        <v>0</v>
      </c>
    </row>
    <row r="12" spans="1:7" ht="30" customHeight="1">
      <c r="A12" s="117" t="s">
        <v>52</v>
      </c>
      <c r="B12" s="118" t="s">
        <v>53</v>
      </c>
      <c r="C12" s="119">
        <f t="shared" si="1"/>
        <v>100</v>
      </c>
      <c r="D12" s="120">
        <v>-0.727</v>
      </c>
      <c r="E12" s="121">
        <v>1</v>
      </c>
      <c r="F12" s="121">
        <v>100</v>
      </c>
      <c r="G12" s="121">
        <f t="shared" si="0"/>
        <v>100</v>
      </c>
    </row>
    <row r="13" spans="1:7" ht="33" customHeight="1">
      <c r="A13" s="117" t="s">
        <v>54</v>
      </c>
      <c r="B13" s="118" t="s">
        <v>83</v>
      </c>
      <c r="C13" s="119">
        <f t="shared" si="1"/>
        <v>0</v>
      </c>
      <c r="D13" s="120">
        <v>0.691</v>
      </c>
      <c r="E13" s="121">
        <v>0</v>
      </c>
      <c r="F13" s="121">
        <v>100</v>
      </c>
      <c r="G13" s="121">
        <f t="shared" si="0"/>
        <v>0</v>
      </c>
    </row>
    <row r="14" spans="1:7" ht="33" customHeight="1">
      <c r="A14" s="117" t="s">
        <v>55</v>
      </c>
      <c r="B14" s="118" t="s">
        <v>56</v>
      </c>
      <c r="C14" s="119">
        <f t="shared" si="1"/>
        <v>0</v>
      </c>
      <c r="D14" s="120">
        <v>0.199</v>
      </c>
      <c r="E14" s="121">
        <v>0</v>
      </c>
      <c r="F14" s="121">
        <v>100</v>
      </c>
      <c r="G14" s="121">
        <f t="shared" si="0"/>
        <v>0</v>
      </c>
    </row>
    <row r="15" spans="1:7" ht="22.5" customHeight="1">
      <c r="A15" s="117" t="s">
        <v>57</v>
      </c>
      <c r="B15" s="118" t="s">
        <v>58</v>
      </c>
      <c r="C15" s="119">
        <f t="shared" si="1"/>
        <v>100</v>
      </c>
      <c r="D15" s="120">
        <v>-0.094</v>
      </c>
      <c r="E15" s="121">
        <v>1</v>
      </c>
      <c r="F15" s="121">
        <v>100</v>
      </c>
      <c r="G15" s="121">
        <f t="shared" si="0"/>
        <v>100</v>
      </c>
    </row>
    <row r="16" spans="1:7" ht="27.75" customHeight="1">
      <c r="A16" s="117" t="s">
        <v>59</v>
      </c>
      <c r="B16" s="118" t="s">
        <v>60</v>
      </c>
      <c r="C16" s="119">
        <f t="shared" si="1"/>
        <v>0</v>
      </c>
      <c r="D16" s="120">
        <v>0.216</v>
      </c>
      <c r="E16" s="121">
        <v>0</v>
      </c>
      <c r="F16" s="121">
        <v>100</v>
      </c>
      <c r="G16" s="121">
        <f t="shared" si="0"/>
        <v>0</v>
      </c>
    </row>
    <row r="17" spans="1:7" ht="29.25" customHeight="1">
      <c r="A17" s="117" t="s">
        <v>61</v>
      </c>
      <c r="B17" s="118" t="s">
        <v>62</v>
      </c>
      <c r="C17" s="119">
        <f t="shared" si="1"/>
        <v>53</v>
      </c>
      <c r="D17" s="120">
        <v>0.097</v>
      </c>
      <c r="E17" s="121">
        <v>0.53</v>
      </c>
      <c r="F17" s="121">
        <v>100</v>
      </c>
      <c r="G17" s="121">
        <f t="shared" si="0"/>
        <v>53</v>
      </c>
    </row>
    <row r="18" spans="1:7" ht="36.75" customHeight="1">
      <c r="A18" s="117" t="s">
        <v>63</v>
      </c>
      <c r="B18" s="118" t="s">
        <v>64</v>
      </c>
      <c r="C18" s="119">
        <f t="shared" si="1"/>
        <v>100</v>
      </c>
      <c r="D18" s="120">
        <v>-0.318</v>
      </c>
      <c r="E18" s="121">
        <v>1</v>
      </c>
      <c r="F18" s="121">
        <v>100</v>
      </c>
      <c r="G18" s="121">
        <f t="shared" si="0"/>
        <v>100</v>
      </c>
    </row>
    <row r="19" spans="1:7" ht="30.75" customHeight="1">
      <c r="A19" s="117" t="s">
        <v>65</v>
      </c>
      <c r="B19" s="118" t="s">
        <v>66</v>
      </c>
      <c r="C19" s="119">
        <f t="shared" si="1"/>
        <v>100</v>
      </c>
      <c r="D19" s="120">
        <v>-0.421</v>
      </c>
      <c r="E19" s="121">
        <v>1</v>
      </c>
      <c r="F19" s="121">
        <v>100</v>
      </c>
      <c r="G19" s="121">
        <f t="shared" si="0"/>
        <v>100</v>
      </c>
    </row>
    <row r="20" spans="1:7" ht="21.75" customHeight="1">
      <c r="A20" s="56"/>
      <c r="B20" s="57"/>
      <c r="C20" s="45"/>
      <c r="D20" s="45"/>
      <c r="E20" s="46"/>
      <c r="F20" s="46"/>
      <c r="G20" s="46"/>
    </row>
    <row r="21" spans="1:7" ht="21" customHeight="1">
      <c r="A21" s="56"/>
      <c r="B21" s="57"/>
      <c r="C21" s="45"/>
      <c r="D21" s="45"/>
      <c r="E21" s="46"/>
      <c r="F21" s="46"/>
      <c r="G21" s="46"/>
    </row>
    <row r="22" spans="1:7" ht="24" customHeight="1">
      <c r="A22" s="56"/>
      <c r="B22" s="57"/>
      <c r="C22" s="45"/>
      <c r="D22" s="45"/>
      <c r="E22" s="46"/>
      <c r="F22" s="46"/>
      <c r="G22" s="46"/>
    </row>
    <row r="23" spans="1:7" ht="20.25" customHeight="1">
      <c r="A23" s="56"/>
      <c r="B23" s="57"/>
      <c r="C23" s="45"/>
      <c r="D23" s="45"/>
      <c r="E23" s="46"/>
      <c r="F23" s="46"/>
      <c r="G23" s="46"/>
    </row>
    <row r="24" spans="1:7" ht="15.75" customHeight="1">
      <c r="A24" s="56"/>
      <c r="B24" s="57"/>
      <c r="C24" s="45"/>
      <c r="D24" s="45"/>
      <c r="E24" s="46"/>
      <c r="F24" s="46"/>
      <c r="G24" s="46"/>
    </row>
    <row r="25" spans="1:7" ht="22.5" customHeight="1">
      <c r="A25" s="56"/>
      <c r="B25" s="57"/>
      <c r="C25" s="45"/>
      <c r="D25" s="45"/>
      <c r="E25" s="46"/>
      <c r="F25" s="46"/>
      <c r="G25" s="46"/>
    </row>
    <row r="26" spans="1:7" ht="32.25" customHeight="1">
      <c r="A26" s="56"/>
      <c r="B26" s="57"/>
      <c r="C26" s="45"/>
      <c r="D26" s="45"/>
      <c r="E26" s="46"/>
      <c r="F26" s="46"/>
      <c r="G26" s="46"/>
    </row>
    <row r="27" spans="1:7" ht="21.75" customHeight="1">
      <c r="A27" s="56"/>
      <c r="B27" s="57"/>
      <c r="C27" s="45"/>
      <c r="D27" s="45"/>
      <c r="E27" s="46"/>
      <c r="F27" s="46"/>
      <c r="G27" s="46"/>
    </row>
    <row r="28" spans="1:7" ht="15.75" customHeight="1">
      <c r="A28" s="56"/>
      <c r="B28" s="57"/>
      <c r="C28" s="45"/>
      <c r="D28" s="45"/>
      <c r="E28" s="46"/>
      <c r="F28" s="46"/>
      <c r="G28" s="46"/>
    </row>
    <row r="29" spans="1:7" ht="17.25" customHeight="1">
      <c r="A29" s="56"/>
      <c r="B29" s="57"/>
      <c r="C29" s="45"/>
      <c r="D29" s="45"/>
      <c r="E29" s="46"/>
      <c r="F29" s="46"/>
      <c r="G29" s="46"/>
    </row>
    <row r="30" spans="1:7" ht="22.5" customHeight="1">
      <c r="A30" s="56"/>
      <c r="B30" s="57"/>
      <c r="C30" s="45"/>
      <c r="D30" s="45"/>
      <c r="E30" s="46"/>
      <c r="F30" s="46"/>
      <c r="G30" s="46"/>
    </row>
    <row r="31" spans="1:7" ht="22.5" customHeight="1">
      <c r="A31" s="56"/>
      <c r="B31" s="57"/>
      <c r="C31" s="45"/>
      <c r="D31" s="45"/>
      <c r="E31" s="46"/>
      <c r="F31" s="46"/>
      <c r="G31" s="46"/>
    </row>
    <row r="32" spans="1:7" ht="21.75" customHeight="1">
      <c r="A32" s="56"/>
      <c r="B32" s="57"/>
      <c r="C32" s="45"/>
      <c r="D32" s="45"/>
      <c r="E32" s="46"/>
      <c r="F32" s="46"/>
      <c r="G32" s="46"/>
    </row>
    <row r="33" spans="1:7" ht="21" customHeight="1">
      <c r="A33" s="56"/>
      <c r="B33" s="57"/>
      <c r="C33" s="45"/>
      <c r="D33" s="45"/>
      <c r="E33" s="46"/>
      <c r="F33" s="46"/>
      <c r="G33" s="46"/>
    </row>
    <row r="34" spans="1:7" ht="20.25" customHeight="1">
      <c r="A34" s="56"/>
      <c r="B34" s="57"/>
      <c r="C34" s="45"/>
      <c r="D34" s="45"/>
      <c r="E34" s="46"/>
      <c r="F34" s="46"/>
      <c r="G34" s="46"/>
    </row>
    <row r="35" spans="1:7" ht="22.5" customHeight="1">
      <c r="A35" s="56"/>
      <c r="B35" s="57"/>
      <c r="C35" s="45"/>
      <c r="D35" s="45"/>
      <c r="E35" s="46"/>
      <c r="F35" s="46"/>
      <c r="G35" s="46"/>
    </row>
    <row r="36" spans="1:7" ht="25.5" customHeight="1">
      <c r="A36" s="56"/>
      <c r="B36" s="57"/>
      <c r="C36" s="45"/>
      <c r="D36" s="45"/>
      <c r="E36" s="46"/>
      <c r="F36" s="46"/>
      <c r="G36" s="46"/>
    </row>
    <row r="37" spans="1:7" ht="32.25" customHeight="1">
      <c r="A37" s="56"/>
      <c r="B37" s="57"/>
      <c r="C37" s="45"/>
      <c r="D37" s="45"/>
      <c r="E37" s="46"/>
      <c r="F37" s="46"/>
      <c r="G37" s="46"/>
    </row>
    <row r="38" spans="1:7" ht="30" customHeight="1">
      <c r="A38" s="56"/>
      <c r="B38" s="57"/>
      <c r="C38" s="45"/>
      <c r="D38" s="45"/>
      <c r="E38" s="46"/>
      <c r="F38" s="46"/>
      <c r="G38" s="46"/>
    </row>
    <row r="39" spans="1:7" ht="25.5" customHeight="1">
      <c r="A39" s="56"/>
      <c r="B39" s="57"/>
      <c r="C39" s="45"/>
      <c r="D39" s="45"/>
      <c r="E39" s="46"/>
      <c r="F39" s="46"/>
      <c r="G39" s="46"/>
    </row>
    <row r="40" spans="1:7" ht="25.5" customHeight="1">
      <c r="A40" s="56"/>
      <c r="B40" s="57"/>
      <c r="C40" s="45"/>
      <c r="D40" s="45"/>
      <c r="E40" s="46"/>
      <c r="F40" s="46"/>
      <c r="G40" s="46"/>
    </row>
    <row r="41" spans="1:7" ht="27.75" customHeight="1">
      <c r="A41" s="58"/>
      <c r="B41" s="57"/>
      <c r="C41" s="45"/>
      <c r="D41" s="45"/>
      <c r="E41" s="46"/>
      <c r="F41" s="46"/>
      <c r="G41" s="46"/>
    </row>
    <row r="42" spans="1:7" ht="15">
      <c r="A42" s="27"/>
      <c r="B42" s="61"/>
      <c r="C42" s="42"/>
      <c r="D42" s="42"/>
      <c r="E42" s="27"/>
      <c r="F42" s="27"/>
      <c r="G42" s="27"/>
    </row>
  </sheetData>
  <sheetProtection/>
  <mergeCells count="5">
    <mergeCell ref="A1:G1"/>
    <mergeCell ref="A2:A3"/>
    <mergeCell ref="B2:B3"/>
    <mergeCell ref="C2:C3"/>
    <mergeCell ref="D2:G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2" sqref="A2"/>
    </sheetView>
  </sheetViews>
  <sheetFormatPr defaultColWidth="9.140625" defaultRowHeight="15"/>
  <cols>
    <col min="1" max="1" width="5.8515625" style="24" customWidth="1"/>
    <col min="2" max="2" width="35.421875" style="25" customWidth="1"/>
    <col min="3" max="3" width="8.7109375" style="53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9" width="16.7109375" style="14" customWidth="1"/>
    <col min="10" max="10" width="24.28125" style="14" customWidth="1"/>
    <col min="11" max="11" width="21.421875" style="14" customWidth="1"/>
    <col min="12" max="16384" width="9.140625" style="14" customWidth="1"/>
  </cols>
  <sheetData>
    <row r="1" spans="1:9" ht="23.25" customHeight="1">
      <c r="A1" s="149" t="s">
        <v>103</v>
      </c>
      <c r="B1" s="149"/>
      <c r="C1" s="149"/>
      <c r="D1" s="149"/>
      <c r="E1" s="149"/>
      <c r="F1" s="149"/>
      <c r="G1" s="149"/>
      <c r="H1" s="149"/>
      <c r="I1" s="20"/>
    </row>
    <row r="2" spans="1:11" s="21" customFormat="1" ht="54" customHeight="1">
      <c r="A2" s="47" t="s">
        <v>6</v>
      </c>
      <c r="B2" s="47" t="s">
        <v>7</v>
      </c>
      <c r="C2" s="50" t="s">
        <v>11</v>
      </c>
      <c r="D2" s="29" t="s">
        <v>13</v>
      </c>
      <c r="E2" s="29" t="s">
        <v>10</v>
      </c>
      <c r="F2" s="29" t="s">
        <v>5</v>
      </c>
      <c r="G2" s="29" t="s">
        <v>0</v>
      </c>
      <c r="H2" s="29" t="s">
        <v>1</v>
      </c>
      <c r="I2" s="29" t="s">
        <v>2</v>
      </c>
      <c r="J2" s="29" t="s">
        <v>3</v>
      </c>
      <c r="K2" s="29" t="s">
        <v>4</v>
      </c>
    </row>
    <row r="3" spans="1:11" s="21" customFormat="1" ht="15" customHeight="1">
      <c r="A3" s="22"/>
      <c r="B3" s="22"/>
      <c r="C3" s="51"/>
      <c r="D3" s="23"/>
      <c r="E3" s="23"/>
      <c r="F3" s="23"/>
      <c r="G3" s="23"/>
      <c r="H3" s="23"/>
      <c r="I3" s="23"/>
      <c r="J3" s="23"/>
      <c r="K3" s="23"/>
    </row>
    <row r="4" spans="1:14" ht="15.75">
      <c r="A4" s="17" t="s">
        <v>43</v>
      </c>
      <c r="B4" s="18" t="s">
        <v>44</v>
      </c>
      <c r="C4" s="52">
        <f aca="true" t="shared" si="0" ref="C4:C18">D4+E4+F4+G4+H4+I4+J4+K4</f>
        <v>50.1263501</v>
      </c>
      <c r="D4" s="15">
        <f>0.21*'Раздел 1'!C5</f>
        <v>9.217490100000001</v>
      </c>
      <c r="E4" s="15">
        <f>0.21*'Раздел 2'!C5</f>
        <v>10.79337</v>
      </c>
      <c r="F4" s="15">
        <f>0.1*'Раздел 3'!C5</f>
        <v>4.234999999999999</v>
      </c>
      <c r="G4" s="15">
        <f>0.13*'Раздел 4'!C5</f>
        <v>10.201749999999999</v>
      </c>
      <c r="H4" s="15">
        <f>0.14*'Раздел 5'!C5</f>
        <v>4.2</v>
      </c>
      <c r="I4" s="15">
        <f>0.07*'Раздел 6'!C5</f>
        <v>6.64426</v>
      </c>
      <c r="J4" s="15">
        <f>0.07*'Раздел 7'!C5</f>
        <v>4.834480000000001</v>
      </c>
      <c r="K4" s="15">
        <f>0.07*'Раздел 8'!C5</f>
        <v>0</v>
      </c>
      <c r="L4" s="16"/>
      <c r="N4" s="16"/>
    </row>
    <row r="5" spans="1:14" ht="24">
      <c r="A5" s="17" t="s">
        <v>45</v>
      </c>
      <c r="B5" s="18" t="s">
        <v>46</v>
      </c>
      <c r="C5" s="52">
        <f t="shared" si="0"/>
        <v>61.761177499999995</v>
      </c>
      <c r="D5" s="15">
        <f>0.21*'Раздел 1'!C6</f>
        <v>5.357826599999999</v>
      </c>
      <c r="E5" s="15">
        <f>0.21*'Раздел 2'!C6</f>
        <v>12.8247609</v>
      </c>
      <c r="F5" s="15">
        <f>0.1*'Раздел 3'!C6</f>
        <v>6.6666</v>
      </c>
      <c r="G5" s="15">
        <f>0.13*'Раздел 4'!C6</f>
        <v>11.48225</v>
      </c>
      <c r="H5" s="15">
        <f>0.14*'Раздел 5'!C6</f>
        <v>8.000160000000001</v>
      </c>
      <c r="I5" s="15">
        <f>0.07*'Раздел 6'!C6</f>
        <v>7.000000000000001</v>
      </c>
      <c r="J5" s="15">
        <f>0.07*'Раздел 7'!C6</f>
        <v>3.4295800000000005</v>
      </c>
      <c r="K5" s="15">
        <f>0.07*'Раздел 8'!C6</f>
        <v>7.000000000000001</v>
      </c>
      <c r="L5" s="16"/>
      <c r="N5" s="16"/>
    </row>
    <row r="6" spans="1:14" ht="24">
      <c r="A6" s="17" t="s">
        <v>43</v>
      </c>
      <c r="B6" s="18" t="s">
        <v>47</v>
      </c>
      <c r="C6" s="52">
        <f>D6+E6+F6+G6+H6+I6+J6+K6</f>
        <v>58.8264405</v>
      </c>
      <c r="D6" s="15">
        <f>0.21*'Раздел 1'!C7</f>
        <v>4.236834</v>
      </c>
      <c r="E6" s="15">
        <f>0.21*'Раздел 2'!C7</f>
        <v>13.2051465</v>
      </c>
      <c r="F6" s="15">
        <f>0.1*'Раздел 3'!C7</f>
        <v>6.6666</v>
      </c>
      <c r="G6" s="15">
        <f>0.13*'Раздел 4'!C7</f>
        <v>12.2655</v>
      </c>
      <c r="H6" s="15">
        <f>0.14*'Раздел 5'!C7</f>
        <v>12.600000000000001</v>
      </c>
      <c r="I6" s="15">
        <f>0.07*'Раздел 6'!C7</f>
        <v>5.109859999999999</v>
      </c>
      <c r="J6" s="15">
        <f>0.07*'Раздел 7'!C7</f>
        <v>4.742500000000001</v>
      </c>
      <c r="K6" s="15">
        <f>0.07*'Раздел 8'!C7</f>
        <v>0</v>
      </c>
      <c r="L6" s="16"/>
      <c r="N6" s="16"/>
    </row>
    <row r="7" spans="1:14" ht="24">
      <c r="A7" s="17" t="s">
        <v>43</v>
      </c>
      <c r="B7" s="18" t="s">
        <v>48</v>
      </c>
      <c r="C7" s="52">
        <f t="shared" si="0"/>
        <v>41.2749266</v>
      </c>
      <c r="D7" s="15">
        <f>0.21*'Раздел 1'!C8</f>
        <v>3.7614213</v>
      </c>
      <c r="E7" s="15">
        <f>0.21*'Раздел 2'!C8</f>
        <v>9.973725300000002</v>
      </c>
      <c r="F7" s="15">
        <f>0.1*'Раздел 3'!C8</f>
        <v>3.3333</v>
      </c>
      <c r="G7" s="15">
        <f>0.13*'Раздел 4'!C8</f>
        <v>3.3052499999999996</v>
      </c>
      <c r="H7" s="15">
        <f>0.14*'Раздел 5'!C8</f>
        <v>4.0000800000000005</v>
      </c>
      <c r="I7" s="15">
        <f>0.07*'Раздел 6'!C8</f>
        <v>5.743150000000001</v>
      </c>
      <c r="J7" s="15">
        <f>0.07*'Раздел 7'!C8</f>
        <v>4.158</v>
      </c>
      <c r="K7" s="15">
        <f>0.07*'Раздел 8'!C8</f>
        <v>7.000000000000001</v>
      </c>
      <c r="L7" s="16"/>
      <c r="N7" s="16"/>
    </row>
    <row r="8" spans="1:14" ht="24">
      <c r="A8" s="17" t="s">
        <v>43</v>
      </c>
      <c r="B8" s="18" t="s">
        <v>49</v>
      </c>
      <c r="C8" s="52">
        <f t="shared" si="0"/>
        <v>50.4151493</v>
      </c>
      <c r="D8" s="15">
        <f>0.21*'Раздел 1'!C9</f>
        <v>4.0378548</v>
      </c>
      <c r="E8" s="15">
        <f>0.21*'Раздел 2'!C9</f>
        <v>10.675864500000001</v>
      </c>
      <c r="F8" s="15">
        <f>0.1*'Раздел 3'!C9</f>
        <v>6.6666</v>
      </c>
      <c r="G8" s="15">
        <f>0.13*'Раздел 4'!C9</f>
        <v>12.29475</v>
      </c>
      <c r="H8" s="15">
        <f>0.14*'Раздел 5'!C9</f>
        <v>4.0000800000000005</v>
      </c>
      <c r="I8" s="15">
        <f>0.07*'Раздел 6'!C9</f>
        <v>7.000000000000001</v>
      </c>
      <c r="J8" s="15">
        <f>0.07*'Раздел 7'!C9</f>
        <v>5.74</v>
      </c>
      <c r="K8" s="15">
        <f>0.07*'Раздел 8'!C9</f>
        <v>0</v>
      </c>
      <c r="L8" s="16"/>
      <c r="N8" s="16"/>
    </row>
    <row r="9" spans="1:14" ht="15.75">
      <c r="A9" s="17" t="s">
        <v>50</v>
      </c>
      <c r="B9" s="18" t="s">
        <v>69</v>
      </c>
      <c r="C9" s="52">
        <f>D9+E9+G9+H9+I9+J9+K9</f>
        <v>88.09844068</v>
      </c>
      <c r="D9" s="15">
        <f>0.233*'Раздел 1'!C10</f>
        <v>23.3</v>
      </c>
      <c r="E9" s="15">
        <f>0.233*'Раздел 2'!C10</f>
        <v>15.775488680000002</v>
      </c>
      <c r="F9" s="15" t="s">
        <v>71</v>
      </c>
      <c r="G9" s="15">
        <f>0.144*'Раздел 4'!C10</f>
        <v>14.399999999999999</v>
      </c>
      <c r="H9" s="15">
        <f>0.156*'Раздел 5'!C10</f>
        <v>15.6</v>
      </c>
      <c r="I9" s="15">
        <f>0.078*'Раздел 6'!C10</f>
        <v>7.8</v>
      </c>
      <c r="J9" s="15">
        <f>0.078*'Раздел 7'!C10</f>
        <v>3.422952</v>
      </c>
      <c r="K9" s="15">
        <f>0.078*'Раздел 8'!C10</f>
        <v>7.8</v>
      </c>
      <c r="L9" s="16"/>
      <c r="N9" s="16"/>
    </row>
    <row r="10" spans="1:14" ht="24">
      <c r="A10" s="17" t="s">
        <v>51</v>
      </c>
      <c r="B10" s="18" t="s">
        <v>82</v>
      </c>
      <c r="C10" s="52">
        <f t="shared" si="0"/>
        <v>48.774642500000006</v>
      </c>
      <c r="D10" s="15">
        <f>0.21*'Раздел 1'!C11</f>
        <v>10.198072499999999</v>
      </c>
      <c r="E10" s="15">
        <f>0.21*'Раздел 2'!C11</f>
        <v>4.08345</v>
      </c>
      <c r="F10" s="15">
        <f>0.1*'Раздел 3'!C11</f>
        <v>5.9175</v>
      </c>
      <c r="G10" s="15">
        <f>0.13*'Раздел 4'!C11</f>
        <v>7.978750000000001</v>
      </c>
      <c r="H10" s="15">
        <f>0.14*'Раздел 5'!C11</f>
        <v>9.8</v>
      </c>
      <c r="I10" s="15">
        <f>0.07*'Раздел 6'!C11</f>
        <v>5.511450000000001</v>
      </c>
      <c r="J10" s="15">
        <f>0.07*'Раздел 7'!C11</f>
        <v>5.28542</v>
      </c>
      <c r="K10" s="15">
        <f>0.07*'Раздел 8'!C11</f>
        <v>0</v>
      </c>
      <c r="L10" s="16"/>
      <c r="N10" s="16"/>
    </row>
    <row r="11" spans="1:14" ht="24">
      <c r="A11" s="17" t="s">
        <v>52</v>
      </c>
      <c r="B11" s="18" t="s">
        <v>53</v>
      </c>
      <c r="C11" s="52">
        <f t="shared" si="0"/>
        <v>55.0552695</v>
      </c>
      <c r="D11" s="15">
        <f>0.21*'Раздел 1'!C12</f>
        <v>2.0234844</v>
      </c>
      <c r="E11" s="15">
        <f>0.21*'Раздел 2'!C12</f>
        <v>12.2208513</v>
      </c>
      <c r="F11" s="15">
        <f>0.1*'Раздел 3'!C12</f>
        <v>6.6199338</v>
      </c>
      <c r="G11" s="15">
        <f>0.13*'Раздел 4'!C12</f>
        <v>10.881</v>
      </c>
      <c r="H11" s="15">
        <f>0.14*'Раздел 5'!C12</f>
        <v>4.2</v>
      </c>
      <c r="I11" s="15">
        <f>0.07*'Раздел 6'!C12</f>
        <v>6.370000000000001</v>
      </c>
      <c r="J11" s="15">
        <f>0.07*'Раздел 7'!C12</f>
        <v>5.74</v>
      </c>
      <c r="K11" s="15">
        <f>0.07*'Раздел 8'!C12</f>
        <v>7.000000000000001</v>
      </c>
      <c r="L11" s="16"/>
      <c r="N11" s="16"/>
    </row>
    <row r="12" spans="1:14" ht="24">
      <c r="A12" s="17" t="s">
        <v>54</v>
      </c>
      <c r="B12" s="18" t="s">
        <v>83</v>
      </c>
      <c r="C12" s="52">
        <f t="shared" si="0"/>
        <v>39.6316166</v>
      </c>
      <c r="D12" s="15">
        <f>0.21*'Раздел 1'!C13</f>
        <v>7.6407366</v>
      </c>
      <c r="E12" s="15">
        <f>0.21*'Раздел 2'!C13</f>
        <v>2.1</v>
      </c>
      <c r="F12" s="15">
        <f>0.1*'Раздел 3'!C13</f>
        <v>2.705</v>
      </c>
      <c r="G12" s="15">
        <f>0.13*'Раздел 4'!C13</f>
        <v>11.57</v>
      </c>
      <c r="H12" s="15">
        <f>0.14*'Раздел 5'!C13</f>
        <v>9.8</v>
      </c>
      <c r="I12" s="15">
        <f>0.07*'Раздел 6'!C13</f>
        <v>4.766300000000001</v>
      </c>
      <c r="J12" s="15">
        <f>0.07*'Раздел 7'!C13</f>
        <v>1.0495800000000002</v>
      </c>
      <c r="K12" s="15">
        <f>0.07*'Раздел 8'!C13</f>
        <v>0</v>
      </c>
      <c r="L12" s="16"/>
      <c r="N12" s="16"/>
    </row>
    <row r="13" spans="1:14" ht="24">
      <c r="A13" s="17" t="s">
        <v>55</v>
      </c>
      <c r="B13" s="18" t="s">
        <v>56</v>
      </c>
      <c r="C13" s="52">
        <f t="shared" si="0"/>
        <v>62.75008</v>
      </c>
      <c r="D13" s="15">
        <f>0.21*'Раздел 1'!C14</f>
        <v>12.745529999999999</v>
      </c>
      <c r="E13" s="15">
        <f>0.21*'Раздел 2'!C14</f>
        <v>12.5853</v>
      </c>
      <c r="F13" s="15">
        <f>0.1*'Раздел 3'!C14</f>
        <v>7.385</v>
      </c>
      <c r="G13" s="15">
        <f>0.13*'Раздел 4'!C14</f>
        <v>7.634250000000001</v>
      </c>
      <c r="H13" s="15">
        <f>0.14*'Раздел 5'!C14</f>
        <v>8.4</v>
      </c>
      <c r="I13" s="15">
        <f>0.07*'Раздел 6'!C14</f>
        <v>7.000000000000001</v>
      </c>
      <c r="J13" s="15">
        <f>0.07*'Раздел 7'!C14</f>
        <v>7.000000000000001</v>
      </c>
      <c r="K13" s="15">
        <f>0.07*'Раздел 8'!C14</f>
        <v>0</v>
      </c>
      <c r="L13" s="16"/>
      <c r="N13" s="16"/>
    </row>
    <row r="14" spans="1:14" ht="24">
      <c r="A14" s="17" t="s">
        <v>57</v>
      </c>
      <c r="B14" s="18" t="s">
        <v>58</v>
      </c>
      <c r="C14" s="52">
        <f t="shared" si="0"/>
        <v>76.5048327</v>
      </c>
      <c r="D14" s="15">
        <f>0.21*'Раздел 1'!C15</f>
        <v>12.737732699999999</v>
      </c>
      <c r="E14" s="15">
        <f>0.21*'Раздел 2'!C15</f>
        <v>12.8121</v>
      </c>
      <c r="F14" s="15">
        <f>0.1*'Раздел 3'!C15</f>
        <v>4.5925</v>
      </c>
      <c r="G14" s="15">
        <f>0.13*'Раздел 4'!C15</f>
        <v>11.9925</v>
      </c>
      <c r="H14" s="15">
        <f>0.14*'Раздел 5'!C15</f>
        <v>14.000000000000002</v>
      </c>
      <c r="I14" s="15">
        <f>0.07*'Раздел 6'!C15</f>
        <v>7.000000000000001</v>
      </c>
      <c r="J14" s="15">
        <f>0.07*'Раздел 7'!C15</f>
        <v>6.370000000000001</v>
      </c>
      <c r="K14" s="15">
        <f>0.07*'Раздел 8'!C15</f>
        <v>7.000000000000001</v>
      </c>
      <c r="L14" s="16"/>
      <c r="N14" s="16"/>
    </row>
    <row r="15" spans="1:14" ht="24">
      <c r="A15" s="17" t="s">
        <v>59</v>
      </c>
      <c r="B15" s="18" t="s">
        <v>60</v>
      </c>
      <c r="C15" s="52">
        <f t="shared" si="0"/>
        <v>76.625832</v>
      </c>
      <c r="D15" s="15">
        <f>0.21*'Раздел 1'!C16</f>
        <v>19.269012</v>
      </c>
      <c r="E15" s="15">
        <f>0.21*'Раздел 2'!C16</f>
        <v>14.388569999999998</v>
      </c>
      <c r="F15" s="15">
        <f>0.1*'Раздел 3'!C16</f>
        <v>9.717500000000001</v>
      </c>
      <c r="G15" s="15">
        <f>0.13*'Раздел 4'!C16</f>
        <v>7.7707500000000005</v>
      </c>
      <c r="H15" s="15">
        <f>0.14*'Раздел 5'!C16</f>
        <v>14.000000000000002</v>
      </c>
      <c r="I15" s="15">
        <f>0.07*'Раздел 6'!C16</f>
        <v>7.000000000000001</v>
      </c>
      <c r="J15" s="15">
        <f>0.07*'Раздел 7'!C16</f>
        <v>4.48</v>
      </c>
      <c r="K15" s="15">
        <f>0.07*'Раздел 8'!C16</f>
        <v>0</v>
      </c>
      <c r="L15" s="16"/>
      <c r="N15" s="16"/>
    </row>
    <row r="16" spans="1:14" ht="24">
      <c r="A16" s="17" t="s">
        <v>61</v>
      </c>
      <c r="B16" s="18" t="s">
        <v>62</v>
      </c>
      <c r="C16" s="52">
        <f t="shared" si="0"/>
        <v>70.4636474</v>
      </c>
      <c r="D16" s="15">
        <f>0.21*'Раздел 1'!C17</f>
        <v>16.2875874</v>
      </c>
      <c r="E16" s="15">
        <f>0.21*'Раздел 2'!C17</f>
        <v>12.9654</v>
      </c>
      <c r="F16" s="15">
        <f>0.1*'Раздел 3'!C17</f>
        <v>3.3350000000000004</v>
      </c>
      <c r="G16" s="15">
        <f>0.13*'Раздел 4'!C17</f>
        <v>10.5625</v>
      </c>
      <c r="H16" s="15">
        <f>0.14*'Раздел 5'!C17</f>
        <v>11.200000000000001</v>
      </c>
      <c r="I16" s="15">
        <f>0.07*'Раздел 6'!C17</f>
        <v>7.000000000000001</v>
      </c>
      <c r="J16" s="15">
        <f>0.07*'Раздел 7'!C17</f>
        <v>5.403160000000001</v>
      </c>
      <c r="K16" s="15">
        <f>0.07*'Раздел 8'!C17</f>
        <v>3.7100000000000004</v>
      </c>
      <c r="L16" s="16"/>
      <c r="N16" s="16"/>
    </row>
    <row r="17" spans="1:14" ht="24">
      <c r="A17" s="17" t="s">
        <v>63</v>
      </c>
      <c r="B17" s="18" t="s">
        <v>64</v>
      </c>
      <c r="C17" s="52">
        <f t="shared" si="0"/>
        <v>76.4632259</v>
      </c>
      <c r="D17" s="15">
        <f>0.21*'Раздел 1'!C18</f>
        <v>16.2978186</v>
      </c>
      <c r="E17" s="15">
        <f>0.21*'Раздел 2'!C18</f>
        <v>14.8875573</v>
      </c>
      <c r="F17" s="15">
        <f>0.1*'Раздел 3'!C18</f>
        <v>6.6666</v>
      </c>
      <c r="G17" s="15">
        <f>0.13*'Раздел 4'!C18</f>
        <v>9.51925</v>
      </c>
      <c r="H17" s="15">
        <f>0.14*'Раздел 5'!C18</f>
        <v>11.200000000000001</v>
      </c>
      <c r="I17" s="15">
        <f>0.07*'Раздел 6'!C18</f>
        <v>7.000000000000001</v>
      </c>
      <c r="J17" s="15">
        <f>0.07*'Раздел 7'!C18</f>
        <v>3.892</v>
      </c>
      <c r="K17" s="15">
        <f>0.07*'Раздел 8'!C18</f>
        <v>7.000000000000001</v>
      </c>
      <c r="L17" s="16"/>
      <c r="N17" s="16"/>
    </row>
    <row r="18" spans="1:14" ht="24">
      <c r="A18" s="17" t="s">
        <v>65</v>
      </c>
      <c r="B18" s="18" t="s">
        <v>66</v>
      </c>
      <c r="C18" s="52">
        <f t="shared" si="0"/>
        <v>54.57411</v>
      </c>
      <c r="D18" s="15">
        <f>0.21*'Раздел 1'!C19</f>
        <v>6.1425</v>
      </c>
      <c r="E18" s="15">
        <f>0.21*'Раздел 2'!C19</f>
        <v>13.396529999999998</v>
      </c>
      <c r="F18" s="15">
        <f>0.1*'Раздел 3'!C19</f>
        <v>7.482500000000001</v>
      </c>
      <c r="G18" s="15">
        <f>0.13*'Раздел 4'!C19</f>
        <v>7.3125</v>
      </c>
      <c r="H18" s="15">
        <f>0.14*'Раздел 5'!C19</f>
        <v>4.0000800000000005</v>
      </c>
      <c r="I18" s="15">
        <f>0.07*'Раздел 6'!C19</f>
        <v>3.5000000000000004</v>
      </c>
      <c r="J18" s="15">
        <f>0.07*'Раздел 7'!C19</f>
        <v>5.74</v>
      </c>
      <c r="K18" s="15">
        <f>0.07*'Раздел 8'!C19</f>
        <v>7.000000000000001</v>
      </c>
      <c r="L18" s="16"/>
      <c r="N18" s="16"/>
    </row>
    <row r="19" spans="4:12" ht="15.75">
      <c r="D19" s="30"/>
      <c r="E19" s="30"/>
      <c r="F19" s="30"/>
      <c r="G19" s="30"/>
      <c r="H19" s="30"/>
      <c r="I19" s="30"/>
      <c r="J19" s="32"/>
      <c r="K19" s="30"/>
      <c r="L19" s="16"/>
    </row>
    <row r="20" spans="4:12" ht="15.75">
      <c r="D20" s="31"/>
      <c r="E20" s="31"/>
      <c r="F20" s="31"/>
      <c r="G20" s="31"/>
      <c r="H20" s="31"/>
      <c r="I20" s="31"/>
      <c r="J20" s="31"/>
      <c r="K20" s="31"/>
      <c r="L20" s="16"/>
    </row>
    <row r="21" spans="4:12" ht="15.75">
      <c r="D21" s="28"/>
      <c r="E21" s="28"/>
      <c r="F21" s="28"/>
      <c r="G21" s="28"/>
      <c r="H21" s="28"/>
      <c r="I21" s="28"/>
      <c r="J21" s="28"/>
      <c r="K21" s="28"/>
      <c r="L21" s="16"/>
    </row>
  </sheetData>
  <sheetProtection/>
  <autoFilter ref="A3:K18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5" sqref="A5:IV5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5" width="9.7109375" style="4" customWidth="1"/>
    <col min="6" max="6" width="9.140625" style="4" customWidth="1"/>
    <col min="7" max="7" width="7.57421875" style="4" customWidth="1"/>
    <col min="8" max="8" width="7.8515625" style="4" customWidth="1"/>
    <col min="9" max="9" width="7.140625" style="4" customWidth="1"/>
    <col min="10" max="10" width="8.140625" style="4" customWidth="1"/>
    <col min="11" max="11" width="7.7109375" style="4" customWidth="1"/>
    <col min="12" max="12" width="6.421875" style="4" customWidth="1"/>
    <col min="13" max="13" width="6.140625" style="4" customWidth="1"/>
    <col min="14" max="14" width="8.00390625" style="4" customWidth="1"/>
    <col min="15" max="15" width="8.00390625" style="0" customWidth="1"/>
    <col min="16" max="16" width="6.8515625" style="0" customWidth="1"/>
    <col min="17" max="17" width="6.421875" style="0" customWidth="1"/>
    <col min="18" max="18" width="7.8515625" style="0" customWidth="1"/>
    <col min="19" max="19" width="7.140625" style="0" customWidth="1"/>
    <col min="20" max="20" width="9.8515625" style="0" customWidth="1"/>
    <col min="22" max="22" width="9.28125" style="0" customWidth="1"/>
  </cols>
  <sheetData>
    <row r="1" spans="1:22" s="7" customFormat="1" ht="24" customHeight="1">
      <c r="A1" s="150" t="s">
        <v>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54"/>
      <c r="R1" s="54"/>
      <c r="S1" s="10"/>
      <c r="T1" s="10"/>
      <c r="U1" s="10"/>
      <c r="V1" s="10"/>
    </row>
    <row r="2" spans="1:22" s="7" customFormat="1" ht="70.5" customHeight="1">
      <c r="A2" s="155" t="s">
        <v>6</v>
      </c>
      <c r="B2" s="155" t="s">
        <v>9</v>
      </c>
      <c r="C2" s="156" t="s">
        <v>41</v>
      </c>
      <c r="D2" s="152" t="s">
        <v>101</v>
      </c>
      <c r="E2" s="153"/>
      <c r="F2" s="154"/>
      <c r="G2" s="151" t="s">
        <v>15</v>
      </c>
      <c r="H2" s="151"/>
      <c r="I2" s="151"/>
      <c r="J2" s="151"/>
      <c r="K2" s="151" t="s">
        <v>14</v>
      </c>
      <c r="L2" s="151"/>
      <c r="M2" s="151"/>
      <c r="N2" s="151"/>
      <c r="O2" s="152" t="s">
        <v>84</v>
      </c>
      <c r="P2" s="153"/>
      <c r="Q2" s="153"/>
      <c r="R2" s="154"/>
      <c r="S2" s="151" t="s">
        <v>85</v>
      </c>
      <c r="T2" s="151"/>
      <c r="U2" s="151"/>
      <c r="V2" s="151"/>
    </row>
    <row r="3" spans="1:22" s="11" customFormat="1" ht="24.75" customHeight="1">
      <c r="A3" s="155"/>
      <c r="B3" s="155"/>
      <c r="C3" s="157"/>
      <c r="D3" s="9" t="s">
        <v>8</v>
      </c>
      <c r="E3" s="9" t="s">
        <v>67</v>
      </c>
      <c r="F3" s="9" t="s">
        <v>68</v>
      </c>
      <c r="G3" s="8" t="s">
        <v>32</v>
      </c>
      <c r="H3" s="9" t="s">
        <v>8</v>
      </c>
      <c r="I3" s="9" t="s">
        <v>67</v>
      </c>
      <c r="J3" s="9" t="s">
        <v>68</v>
      </c>
      <c r="K3" s="8" t="s">
        <v>32</v>
      </c>
      <c r="L3" s="9" t="s">
        <v>8</v>
      </c>
      <c r="M3" s="9" t="s">
        <v>67</v>
      </c>
      <c r="N3" s="9" t="s">
        <v>68</v>
      </c>
      <c r="O3" s="8" t="s">
        <v>32</v>
      </c>
      <c r="P3" s="9" t="s">
        <v>8</v>
      </c>
      <c r="Q3" s="9" t="s">
        <v>67</v>
      </c>
      <c r="R3" s="9" t="s">
        <v>68</v>
      </c>
      <c r="S3" s="8" t="s">
        <v>32</v>
      </c>
      <c r="T3" s="9" t="s">
        <v>8</v>
      </c>
      <c r="U3" s="9" t="s">
        <v>67</v>
      </c>
      <c r="V3" s="9" t="s">
        <v>68</v>
      </c>
    </row>
    <row r="4" spans="1:22" s="6" customFormat="1" ht="15">
      <c r="A4" s="5"/>
      <c r="B4" s="5"/>
      <c r="C4" s="48"/>
      <c r="D4" s="9"/>
      <c r="E4" s="9"/>
      <c r="F4" s="9"/>
      <c r="G4" s="8"/>
      <c r="H4" s="9"/>
      <c r="I4" s="9"/>
      <c r="J4" s="9"/>
      <c r="K4" s="5"/>
      <c r="L4" s="5"/>
      <c r="M4" s="5"/>
      <c r="N4" s="5"/>
      <c r="O4" s="5"/>
      <c r="P4" s="33"/>
      <c r="Q4" s="33"/>
      <c r="R4" s="33"/>
      <c r="S4" s="33"/>
      <c r="T4" s="33"/>
      <c r="U4" s="33"/>
      <c r="V4" s="33"/>
    </row>
    <row r="5" spans="1:23" ht="23.25" customHeight="1">
      <c r="A5" s="17" t="s">
        <v>43</v>
      </c>
      <c r="B5" s="18" t="s">
        <v>44</v>
      </c>
      <c r="C5" s="49">
        <f aca="true" t="shared" si="0" ref="C5:C18">J5+N5+R5+V5+F5</f>
        <v>43.892810000000004</v>
      </c>
      <c r="D5" s="44">
        <v>0.49861</v>
      </c>
      <c r="E5" s="44">
        <v>21</v>
      </c>
      <c r="F5" s="34">
        <f aca="true" t="shared" si="1" ref="F5:F19">D5*E5</f>
        <v>10.47081</v>
      </c>
      <c r="G5" s="44">
        <v>0</v>
      </c>
      <c r="H5" s="44">
        <v>0</v>
      </c>
      <c r="I5" s="44">
        <v>21</v>
      </c>
      <c r="J5" s="34">
        <f aca="true" t="shared" si="2" ref="J5:J19">H5*I5</f>
        <v>0</v>
      </c>
      <c r="K5" s="35">
        <v>61.562</v>
      </c>
      <c r="L5" s="35">
        <v>0.87</v>
      </c>
      <c r="M5" s="35">
        <v>30</v>
      </c>
      <c r="N5" s="35">
        <f aca="true" t="shared" si="3" ref="N5:N18">L5*M5</f>
        <v>26.1</v>
      </c>
      <c r="O5" s="34">
        <v>10</v>
      </c>
      <c r="P5" s="43">
        <v>0</v>
      </c>
      <c r="Q5" s="43">
        <v>14</v>
      </c>
      <c r="R5" s="43">
        <f aca="true" t="shared" si="4" ref="R5:R18">P5*Q5</f>
        <v>0</v>
      </c>
      <c r="S5" s="36">
        <v>5.791</v>
      </c>
      <c r="T5" s="36">
        <v>0.523</v>
      </c>
      <c r="U5" s="36">
        <v>14</v>
      </c>
      <c r="V5" s="36">
        <f aca="true" t="shared" si="5" ref="V5:V18">T5*U5</f>
        <v>7.322</v>
      </c>
      <c r="W5" s="124">
        <f>I5+M5+Q5+U5+E5</f>
        <v>100</v>
      </c>
    </row>
    <row r="6" spans="1:23" ht="27" customHeight="1">
      <c r="A6" s="17" t="s">
        <v>45</v>
      </c>
      <c r="B6" s="18" t="s">
        <v>46</v>
      </c>
      <c r="C6" s="49">
        <f t="shared" si="0"/>
        <v>25.51346</v>
      </c>
      <c r="D6" s="44">
        <v>0.66426</v>
      </c>
      <c r="E6" s="44">
        <v>21</v>
      </c>
      <c r="F6" s="34">
        <f t="shared" si="1"/>
        <v>13.949459999999998</v>
      </c>
      <c r="G6" s="44">
        <v>0</v>
      </c>
      <c r="H6" s="44">
        <v>0</v>
      </c>
      <c r="I6" s="44">
        <v>21</v>
      </c>
      <c r="J6" s="34">
        <f t="shared" si="2"/>
        <v>0</v>
      </c>
      <c r="K6" s="35">
        <v>1.425</v>
      </c>
      <c r="L6" s="35">
        <v>0</v>
      </c>
      <c r="M6" s="35">
        <v>30</v>
      </c>
      <c r="N6" s="35">
        <f t="shared" si="3"/>
        <v>0</v>
      </c>
      <c r="O6" s="34">
        <v>3</v>
      </c>
      <c r="P6" s="43">
        <v>0</v>
      </c>
      <c r="Q6" s="43">
        <v>14</v>
      </c>
      <c r="R6" s="43">
        <f t="shared" si="4"/>
        <v>0</v>
      </c>
      <c r="S6" s="36">
        <v>1.744</v>
      </c>
      <c r="T6" s="36">
        <v>0.826</v>
      </c>
      <c r="U6" s="36">
        <v>14</v>
      </c>
      <c r="V6" s="36">
        <f t="shared" si="5"/>
        <v>11.564</v>
      </c>
      <c r="W6" s="124">
        <f aca="true" t="shared" si="6" ref="W6:W18">I6+M6+Q6+U6+E6</f>
        <v>100</v>
      </c>
    </row>
    <row r="7" spans="1:23" ht="29.25" customHeight="1">
      <c r="A7" s="17" t="s">
        <v>43</v>
      </c>
      <c r="B7" s="18" t="s">
        <v>47</v>
      </c>
      <c r="C7" s="49">
        <f t="shared" si="0"/>
        <v>20.1754</v>
      </c>
      <c r="D7" s="44">
        <v>0.5794</v>
      </c>
      <c r="E7" s="44">
        <v>21</v>
      </c>
      <c r="F7" s="34">
        <f t="shared" si="1"/>
        <v>12.1674</v>
      </c>
      <c r="G7" s="44">
        <v>0</v>
      </c>
      <c r="H7" s="44">
        <v>0</v>
      </c>
      <c r="I7" s="44">
        <v>21</v>
      </c>
      <c r="J7" s="34">
        <f t="shared" si="2"/>
        <v>0</v>
      </c>
      <c r="K7" s="35">
        <v>0.595</v>
      </c>
      <c r="L7" s="35">
        <v>0</v>
      </c>
      <c r="M7" s="35">
        <v>30</v>
      </c>
      <c r="N7" s="35">
        <f t="shared" si="3"/>
        <v>0</v>
      </c>
      <c r="O7" s="34">
        <v>9</v>
      </c>
      <c r="P7" s="43">
        <v>0</v>
      </c>
      <c r="Q7" s="43">
        <v>14</v>
      </c>
      <c r="R7" s="43">
        <f t="shared" si="4"/>
        <v>0</v>
      </c>
      <c r="S7" s="36">
        <v>5.012</v>
      </c>
      <c r="T7" s="36">
        <v>0.572</v>
      </c>
      <c r="U7" s="36">
        <v>14</v>
      </c>
      <c r="V7" s="36">
        <f t="shared" si="5"/>
        <v>8.008</v>
      </c>
      <c r="W7" s="124">
        <f t="shared" si="6"/>
        <v>100</v>
      </c>
    </row>
    <row r="8" spans="1:23" ht="30.75" customHeight="1">
      <c r="A8" s="17" t="s">
        <v>43</v>
      </c>
      <c r="B8" s="18" t="s">
        <v>48</v>
      </c>
      <c r="C8" s="49">
        <f t="shared" si="0"/>
        <v>17.91153</v>
      </c>
      <c r="D8" s="44">
        <v>0.40093</v>
      </c>
      <c r="E8" s="44">
        <v>21</v>
      </c>
      <c r="F8" s="34">
        <f t="shared" si="1"/>
        <v>8.41953</v>
      </c>
      <c r="G8" s="44">
        <v>0</v>
      </c>
      <c r="H8" s="44">
        <v>0</v>
      </c>
      <c r="I8" s="44">
        <v>21</v>
      </c>
      <c r="J8" s="34">
        <f t="shared" si="2"/>
        <v>0</v>
      </c>
      <c r="K8" s="35">
        <v>0.685</v>
      </c>
      <c r="L8" s="35">
        <v>0</v>
      </c>
      <c r="M8" s="35">
        <v>30</v>
      </c>
      <c r="N8" s="35">
        <f t="shared" si="3"/>
        <v>0</v>
      </c>
      <c r="O8" s="34">
        <v>10</v>
      </c>
      <c r="P8" s="43">
        <v>0</v>
      </c>
      <c r="Q8" s="43">
        <v>14</v>
      </c>
      <c r="R8" s="43">
        <f t="shared" si="4"/>
        <v>0</v>
      </c>
      <c r="S8" s="36">
        <v>3.509</v>
      </c>
      <c r="T8" s="36">
        <v>0.678</v>
      </c>
      <c r="U8" s="36">
        <v>14</v>
      </c>
      <c r="V8" s="36">
        <f t="shared" si="5"/>
        <v>9.492</v>
      </c>
      <c r="W8" s="124">
        <f t="shared" si="6"/>
        <v>100</v>
      </c>
    </row>
    <row r="9" spans="1:23" ht="26.25" customHeight="1">
      <c r="A9" s="17" t="s">
        <v>43</v>
      </c>
      <c r="B9" s="18" t="s">
        <v>49</v>
      </c>
      <c r="C9" s="49">
        <f t="shared" si="0"/>
        <v>19.22788</v>
      </c>
      <c r="D9" s="44">
        <v>0.51228</v>
      </c>
      <c r="E9" s="44">
        <v>21</v>
      </c>
      <c r="F9" s="34">
        <f t="shared" si="1"/>
        <v>10.757879999999998</v>
      </c>
      <c r="G9" s="44">
        <v>0</v>
      </c>
      <c r="H9" s="44">
        <v>0</v>
      </c>
      <c r="I9" s="44">
        <v>21</v>
      </c>
      <c r="J9" s="34">
        <f t="shared" si="2"/>
        <v>0</v>
      </c>
      <c r="K9" s="35">
        <v>15.498</v>
      </c>
      <c r="L9" s="35">
        <v>0</v>
      </c>
      <c r="M9" s="35">
        <v>30</v>
      </c>
      <c r="N9" s="35">
        <f t="shared" si="3"/>
        <v>0</v>
      </c>
      <c r="O9" s="34">
        <v>4</v>
      </c>
      <c r="P9" s="43">
        <v>0</v>
      </c>
      <c r="Q9" s="43">
        <v>14</v>
      </c>
      <c r="R9" s="43">
        <f t="shared" si="4"/>
        <v>0</v>
      </c>
      <c r="S9" s="36">
        <v>4.516</v>
      </c>
      <c r="T9" s="36">
        <v>0.605</v>
      </c>
      <c r="U9" s="36">
        <v>14</v>
      </c>
      <c r="V9" s="36">
        <f t="shared" si="5"/>
        <v>8.469999999999999</v>
      </c>
      <c r="W9" s="124">
        <f t="shared" si="6"/>
        <v>100</v>
      </c>
    </row>
    <row r="10" spans="1:23" ht="21.75" customHeight="1">
      <c r="A10" s="17" t="s">
        <v>50</v>
      </c>
      <c r="B10" s="18" t="s">
        <v>69</v>
      </c>
      <c r="C10" s="49">
        <f>J10+R10+V10</f>
        <v>100</v>
      </c>
      <c r="D10" s="44" t="s">
        <v>74</v>
      </c>
      <c r="E10" s="44" t="s">
        <v>74</v>
      </c>
      <c r="F10" s="34" t="s">
        <v>74</v>
      </c>
      <c r="G10" s="44">
        <v>100</v>
      </c>
      <c r="H10" s="44">
        <v>1</v>
      </c>
      <c r="I10" s="44">
        <v>42.858</v>
      </c>
      <c r="J10" s="34">
        <f t="shared" si="2"/>
        <v>42.858</v>
      </c>
      <c r="K10" s="35" t="s">
        <v>74</v>
      </c>
      <c r="L10" s="35" t="s">
        <v>74</v>
      </c>
      <c r="M10" s="35" t="s">
        <v>74</v>
      </c>
      <c r="N10" s="35" t="s">
        <v>74</v>
      </c>
      <c r="O10" s="34">
        <v>0</v>
      </c>
      <c r="P10" s="43">
        <v>1</v>
      </c>
      <c r="Q10" s="43">
        <v>28.571</v>
      </c>
      <c r="R10" s="43">
        <f t="shared" si="4"/>
        <v>28.571</v>
      </c>
      <c r="S10" s="36">
        <v>0</v>
      </c>
      <c r="T10" s="36">
        <v>1</v>
      </c>
      <c r="U10" s="36">
        <v>28.571</v>
      </c>
      <c r="V10" s="36">
        <f t="shared" si="5"/>
        <v>28.571</v>
      </c>
      <c r="W10" s="124">
        <f>U10+Q10+I10</f>
        <v>100</v>
      </c>
    </row>
    <row r="11" spans="1:23" ht="25.5" customHeight="1">
      <c r="A11" s="17" t="s">
        <v>51</v>
      </c>
      <c r="B11" s="18" t="s">
        <v>82</v>
      </c>
      <c r="C11" s="49">
        <f t="shared" si="0"/>
        <v>48.56225</v>
      </c>
      <c r="D11" s="44">
        <v>0.28125</v>
      </c>
      <c r="E11" s="44">
        <v>21</v>
      </c>
      <c r="F11" s="34">
        <f t="shared" si="1"/>
        <v>5.90625</v>
      </c>
      <c r="G11" s="44">
        <v>50</v>
      </c>
      <c r="H11" s="44">
        <v>0.5</v>
      </c>
      <c r="I11" s="44">
        <v>21</v>
      </c>
      <c r="J11" s="34">
        <f t="shared" si="2"/>
        <v>10.5</v>
      </c>
      <c r="K11" s="35">
        <v>83.859</v>
      </c>
      <c r="L11" s="35">
        <v>0.951</v>
      </c>
      <c r="M11" s="35">
        <v>30</v>
      </c>
      <c r="N11" s="35">
        <f t="shared" si="3"/>
        <v>28.529999999999998</v>
      </c>
      <c r="O11" s="34">
        <v>7</v>
      </c>
      <c r="P11" s="43">
        <v>0</v>
      </c>
      <c r="Q11" s="43">
        <v>14</v>
      </c>
      <c r="R11" s="43">
        <f t="shared" si="4"/>
        <v>0</v>
      </c>
      <c r="S11" s="36">
        <v>11.69</v>
      </c>
      <c r="T11" s="36">
        <v>0.259</v>
      </c>
      <c r="U11" s="36">
        <v>14</v>
      </c>
      <c r="V11" s="36">
        <f t="shared" si="5"/>
        <v>3.6260000000000003</v>
      </c>
      <c r="W11" s="124">
        <f t="shared" si="6"/>
        <v>100</v>
      </c>
    </row>
    <row r="12" spans="1:23" ht="22.5" customHeight="1">
      <c r="A12" s="17" t="s">
        <v>52</v>
      </c>
      <c r="B12" s="18" t="s">
        <v>53</v>
      </c>
      <c r="C12" s="49">
        <f t="shared" si="0"/>
        <v>9.63564</v>
      </c>
      <c r="D12" s="44">
        <v>0.45884</v>
      </c>
      <c r="E12" s="44">
        <v>21</v>
      </c>
      <c r="F12" s="34">
        <f t="shared" si="1"/>
        <v>9.63564</v>
      </c>
      <c r="G12" s="44">
        <v>0</v>
      </c>
      <c r="H12" s="44">
        <v>0</v>
      </c>
      <c r="I12" s="44">
        <v>21</v>
      </c>
      <c r="J12" s="34">
        <f t="shared" si="2"/>
        <v>0</v>
      </c>
      <c r="K12" s="35">
        <v>2.552</v>
      </c>
      <c r="L12" s="35">
        <v>0</v>
      </c>
      <c r="M12" s="35">
        <v>30</v>
      </c>
      <c r="N12" s="35">
        <f t="shared" si="3"/>
        <v>0</v>
      </c>
      <c r="O12" s="34">
        <v>3</v>
      </c>
      <c r="P12" s="43">
        <v>0</v>
      </c>
      <c r="Q12" s="43">
        <v>14</v>
      </c>
      <c r="R12" s="43">
        <f t="shared" si="4"/>
        <v>0</v>
      </c>
      <c r="S12" s="36">
        <v>16.89</v>
      </c>
      <c r="T12" s="36">
        <v>0</v>
      </c>
      <c r="U12" s="36">
        <v>14</v>
      </c>
      <c r="V12" s="36">
        <f t="shared" si="5"/>
        <v>0</v>
      </c>
      <c r="W12" s="124">
        <f t="shared" si="6"/>
        <v>100</v>
      </c>
    </row>
    <row r="13" spans="1:23" ht="33" customHeight="1">
      <c r="A13" s="17" t="s">
        <v>54</v>
      </c>
      <c r="B13" s="18" t="s">
        <v>83</v>
      </c>
      <c r="C13" s="49">
        <f t="shared" si="0"/>
        <v>36.384460000000004</v>
      </c>
      <c r="D13" s="44">
        <v>0.81726</v>
      </c>
      <c r="E13" s="44">
        <v>21</v>
      </c>
      <c r="F13" s="34">
        <f t="shared" si="1"/>
        <v>17.16246</v>
      </c>
      <c r="G13" s="44">
        <v>50</v>
      </c>
      <c r="H13" s="44">
        <v>0.5</v>
      </c>
      <c r="I13" s="44">
        <v>21</v>
      </c>
      <c r="J13" s="34">
        <f t="shared" si="2"/>
        <v>10.5</v>
      </c>
      <c r="K13" s="35">
        <v>56.577</v>
      </c>
      <c r="L13" s="35">
        <v>0</v>
      </c>
      <c r="M13" s="35">
        <v>30</v>
      </c>
      <c r="N13" s="35">
        <f t="shared" si="3"/>
        <v>0</v>
      </c>
      <c r="O13" s="34">
        <v>3</v>
      </c>
      <c r="P13" s="43">
        <v>0</v>
      </c>
      <c r="Q13" s="43">
        <v>14</v>
      </c>
      <c r="R13" s="43">
        <f t="shared" si="4"/>
        <v>0</v>
      </c>
      <c r="S13" s="36">
        <v>4.262</v>
      </c>
      <c r="T13" s="36">
        <v>0.623</v>
      </c>
      <c r="U13" s="36">
        <v>14</v>
      </c>
      <c r="V13" s="36">
        <f t="shared" si="5"/>
        <v>8.722</v>
      </c>
      <c r="W13" s="124">
        <f t="shared" si="6"/>
        <v>100</v>
      </c>
    </row>
    <row r="14" spans="1:23" ht="26.25" customHeight="1">
      <c r="A14" s="17" t="s">
        <v>55</v>
      </c>
      <c r="B14" s="18" t="s">
        <v>56</v>
      </c>
      <c r="C14" s="49">
        <f t="shared" si="0"/>
        <v>60.693</v>
      </c>
      <c r="D14" s="44">
        <v>0.775</v>
      </c>
      <c r="E14" s="44">
        <v>21</v>
      </c>
      <c r="F14" s="34">
        <f t="shared" si="1"/>
        <v>16.275000000000002</v>
      </c>
      <c r="G14" s="44">
        <v>0</v>
      </c>
      <c r="H14" s="44">
        <v>0</v>
      </c>
      <c r="I14" s="44">
        <v>21</v>
      </c>
      <c r="J14" s="34">
        <f t="shared" si="2"/>
        <v>0</v>
      </c>
      <c r="K14" s="35">
        <v>83.698</v>
      </c>
      <c r="L14" s="35">
        <v>0.95</v>
      </c>
      <c r="M14" s="35">
        <v>30</v>
      </c>
      <c r="N14" s="35">
        <f t="shared" si="3"/>
        <v>28.5</v>
      </c>
      <c r="O14" s="34">
        <v>12</v>
      </c>
      <c r="P14" s="43">
        <v>0.333</v>
      </c>
      <c r="Q14" s="43">
        <v>14</v>
      </c>
      <c r="R14" s="43">
        <f t="shared" si="4"/>
        <v>4.662</v>
      </c>
      <c r="S14" s="36">
        <v>1.986</v>
      </c>
      <c r="T14" s="36">
        <v>0.804</v>
      </c>
      <c r="U14" s="36">
        <v>14</v>
      </c>
      <c r="V14" s="36">
        <f t="shared" si="5"/>
        <v>11.256</v>
      </c>
      <c r="W14" s="124">
        <f t="shared" si="6"/>
        <v>100</v>
      </c>
    </row>
    <row r="15" spans="1:23" ht="30" customHeight="1">
      <c r="A15" s="17" t="s">
        <v>57</v>
      </c>
      <c r="B15" s="18" t="s">
        <v>58</v>
      </c>
      <c r="C15" s="49">
        <f t="shared" si="0"/>
        <v>60.65587</v>
      </c>
      <c r="D15" s="44">
        <v>0.77047</v>
      </c>
      <c r="E15" s="44">
        <v>21</v>
      </c>
      <c r="F15" s="34">
        <f t="shared" si="1"/>
        <v>16.17987</v>
      </c>
      <c r="G15" s="44">
        <v>50</v>
      </c>
      <c r="H15" s="44">
        <v>0.5</v>
      </c>
      <c r="I15" s="44">
        <v>21</v>
      </c>
      <c r="J15" s="34">
        <f t="shared" si="2"/>
        <v>10.5</v>
      </c>
      <c r="K15" s="35">
        <v>98.332</v>
      </c>
      <c r="L15" s="35">
        <v>1</v>
      </c>
      <c r="M15" s="35">
        <v>30</v>
      </c>
      <c r="N15" s="35">
        <f t="shared" si="3"/>
        <v>30</v>
      </c>
      <c r="O15" s="34">
        <v>10</v>
      </c>
      <c r="P15" s="43">
        <v>0</v>
      </c>
      <c r="Q15" s="43">
        <v>14</v>
      </c>
      <c r="R15" s="43">
        <f t="shared" si="4"/>
        <v>0</v>
      </c>
      <c r="S15" s="36">
        <v>10.934</v>
      </c>
      <c r="T15" s="36">
        <v>0.284</v>
      </c>
      <c r="U15" s="36">
        <v>14</v>
      </c>
      <c r="V15" s="36">
        <f t="shared" si="5"/>
        <v>3.9759999999999995</v>
      </c>
      <c r="W15" s="124">
        <f t="shared" si="6"/>
        <v>100</v>
      </c>
    </row>
    <row r="16" spans="1:23" ht="25.5" customHeight="1">
      <c r="A16" s="17" t="s">
        <v>59</v>
      </c>
      <c r="B16" s="18" t="s">
        <v>60</v>
      </c>
      <c r="C16" s="49">
        <f>J16+R16+V16+F16</f>
        <v>91.7572</v>
      </c>
      <c r="D16" s="44">
        <v>0.72524</v>
      </c>
      <c r="E16" s="44">
        <v>30</v>
      </c>
      <c r="F16" s="34">
        <f t="shared" si="1"/>
        <v>21.7572</v>
      </c>
      <c r="G16" s="44">
        <v>100</v>
      </c>
      <c r="H16" s="44">
        <v>1</v>
      </c>
      <c r="I16" s="44">
        <v>30</v>
      </c>
      <c r="J16" s="34">
        <f t="shared" si="2"/>
        <v>30</v>
      </c>
      <c r="K16" s="35" t="s">
        <v>74</v>
      </c>
      <c r="L16" s="35" t="s">
        <v>74</v>
      </c>
      <c r="M16" s="35" t="s">
        <v>74</v>
      </c>
      <c r="N16" s="35" t="s">
        <v>74</v>
      </c>
      <c r="O16" s="34">
        <v>0</v>
      </c>
      <c r="P16" s="43">
        <v>1</v>
      </c>
      <c r="Q16" s="43">
        <v>20</v>
      </c>
      <c r="R16" s="43">
        <f t="shared" si="4"/>
        <v>20</v>
      </c>
      <c r="S16" s="36">
        <v>0</v>
      </c>
      <c r="T16" s="36">
        <v>1</v>
      </c>
      <c r="U16" s="36">
        <v>20</v>
      </c>
      <c r="V16" s="36">
        <f t="shared" si="5"/>
        <v>20</v>
      </c>
      <c r="W16" s="124">
        <f>I16+Q16+U16+E16</f>
        <v>100</v>
      </c>
    </row>
    <row r="17" spans="1:23" ht="32.25" customHeight="1">
      <c r="A17" s="17" t="s">
        <v>61</v>
      </c>
      <c r="B17" s="18" t="s">
        <v>62</v>
      </c>
      <c r="C17" s="49">
        <f t="shared" si="0"/>
        <v>77.55994</v>
      </c>
      <c r="D17" s="44">
        <v>0.72114</v>
      </c>
      <c r="E17" s="44">
        <v>21</v>
      </c>
      <c r="F17" s="34">
        <f t="shared" si="1"/>
        <v>15.14394</v>
      </c>
      <c r="G17" s="44">
        <v>50</v>
      </c>
      <c r="H17" s="44">
        <v>0.5</v>
      </c>
      <c r="I17" s="44">
        <v>21</v>
      </c>
      <c r="J17" s="34">
        <f t="shared" si="2"/>
        <v>10.5</v>
      </c>
      <c r="K17" s="35">
        <v>89.358</v>
      </c>
      <c r="L17" s="35">
        <v>0.968</v>
      </c>
      <c r="M17" s="35">
        <v>30</v>
      </c>
      <c r="N17" s="35">
        <f t="shared" si="3"/>
        <v>29.04</v>
      </c>
      <c r="O17" s="34">
        <v>1</v>
      </c>
      <c r="P17" s="43">
        <v>0.833</v>
      </c>
      <c r="Q17" s="43">
        <v>14</v>
      </c>
      <c r="R17" s="43">
        <f t="shared" si="4"/>
        <v>11.661999999999999</v>
      </c>
      <c r="S17" s="36">
        <v>2.019</v>
      </c>
      <c r="T17" s="36">
        <v>0.801</v>
      </c>
      <c r="U17" s="36">
        <v>14</v>
      </c>
      <c r="V17" s="36">
        <f t="shared" si="5"/>
        <v>11.214</v>
      </c>
      <c r="W17" s="124">
        <f t="shared" si="6"/>
        <v>100</v>
      </c>
    </row>
    <row r="18" spans="1:23" ht="36.75" customHeight="1">
      <c r="A18" s="17" t="s">
        <v>63</v>
      </c>
      <c r="B18" s="18" t="s">
        <v>64</v>
      </c>
      <c r="C18" s="49">
        <f t="shared" si="0"/>
        <v>77.60866</v>
      </c>
      <c r="D18" s="44">
        <v>0.59946</v>
      </c>
      <c r="E18" s="44">
        <v>21</v>
      </c>
      <c r="F18" s="34">
        <f t="shared" si="1"/>
        <v>12.588659999999999</v>
      </c>
      <c r="G18" s="44">
        <v>50</v>
      </c>
      <c r="H18" s="44">
        <v>0.5</v>
      </c>
      <c r="I18" s="44">
        <v>21</v>
      </c>
      <c r="J18" s="34">
        <f t="shared" si="2"/>
        <v>10.5</v>
      </c>
      <c r="K18" s="35">
        <v>65.234</v>
      </c>
      <c r="L18" s="35">
        <v>0.884</v>
      </c>
      <c r="M18" s="35">
        <v>30</v>
      </c>
      <c r="N18" s="35">
        <f t="shared" si="3"/>
        <v>26.52</v>
      </c>
      <c r="O18" s="34">
        <v>0</v>
      </c>
      <c r="P18" s="43">
        <v>1</v>
      </c>
      <c r="Q18" s="43">
        <v>14</v>
      </c>
      <c r="R18" s="43">
        <f t="shared" si="4"/>
        <v>14</v>
      </c>
      <c r="S18" s="36">
        <v>0</v>
      </c>
      <c r="T18" s="36">
        <v>1</v>
      </c>
      <c r="U18" s="36">
        <v>14</v>
      </c>
      <c r="V18" s="36">
        <f t="shared" si="5"/>
        <v>14</v>
      </c>
      <c r="W18" s="124">
        <f t="shared" si="6"/>
        <v>100</v>
      </c>
    </row>
    <row r="19" spans="1:23" ht="27.75" customHeight="1">
      <c r="A19" s="17" t="s">
        <v>65</v>
      </c>
      <c r="B19" s="18" t="s">
        <v>66</v>
      </c>
      <c r="C19" s="49">
        <f>J19+F19</f>
        <v>29.25</v>
      </c>
      <c r="D19" s="44">
        <v>0.585</v>
      </c>
      <c r="E19" s="44">
        <v>50</v>
      </c>
      <c r="F19" s="34">
        <f t="shared" si="1"/>
        <v>29.25</v>
      </c>
      <c r="G19" s="44">
        <v>0</v>
      </c>
      <c r="H19" s="44">
        <v>0</v>
      </c>
      <c r="I19" s="44">
        <v>50</v>
      </c>
      <c r="J19" s="34">
        <f t="shared" si="2"/>
        <v>0</v>
      </c>
      <c r="K19" s="35" t="s">
        <v>74</v>
      </c>
      <c r="L19" s="35" t="s">
        <v>74</v>
      </c>
      <c r="M19" s="35" t="s">
        <v>74</v>
      </c>
      <c r="N19" s="35" t="s">
        <v>74</v>
      </c>
      <c r="O19" s="35" t="s">
        <v>74</v>
      </c>
      <c r="P19" s="35" t="s">
        <v>74</v>
      </c>
      <c r="Q19" s="35" t="s">
        <v>74</v>
      </c>
      <c r="R19" s="35" t="s">
        <v>74</v>
      </c>
      <c r="S19" s="35" t="s">
        <v>74</v>
      </c>
      <c r="T19" s="35" t="s">
        <v>74</v>
      </c>
      <c r="U19" s="35" t="s">
        <v>74</v>
      </c>
      <c r="V19" s="35" t="s">
        <v>74</v>
      </c>
      <c r="W19" s="124"/>
    </row>
    <row r="20" spans="1:22" s="76" customFormat="1" ht="25.5" customHeight="1">
      <c r="A20" s="74"/>
      <c r="B20" s="75"/>
      <c r="C20" s="59"/>
      <c r="D20" s="59"/>
      <c r="E20" s="59"/>
      <c r="F20" s="59"/>
      <c r="G20" s="59"/>
      <c r="H20" s="59"/>
      <c r="I20" s="59"/>
      <c r="J20" s="59"/>
      <c r="K20" s="60"/>
      <c r="L20" s="60"/>
      <c r="M20" s="60"/>
      <c r="N20" s="60"/>
      <c r="O20" s="60"/>
      <c r="P20" s="59"/>
      <c r="Q20" s="59"/>
      <c r="R20" s="59"/>
      <c r="S20" s="59"/>
      <c r="T20" s="59"/>
      <c r="U20" s="59"/>
      <c r="V20" s="59"/>
    </row>
    <row r="21" spans="1:22" s="76" customFormat="1" ht="21.75" customHeight="1">
      <c r="A21" s="74"/>
      <c r="B21" s="75"/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60"/>
      <c r="N21" s="60"/>
      <c r="O21" s="60"/>
      <c r="P21" s="59"/>
      <c r="Q21" s="59"/>
      <c r="R21" s="59"/>
      <c r="S21" s="59"/>
      <c r="T21" s="59"/>
      <c r="U21" s="59"/>
      <c r="V21" s="59"/>
    </row>
    <row r="22" spans="1:22" s="76" customFormat="1" ht="21" customHeight="1">
      <c r="A22" s="74"/>
      <c r="B22" s="75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0"/>
      <c r="P22" s="59"/>
      <c r="Q22" s="59"/>
      <c r="R22" s="59"/>
      <c r="S22" s="59"/>
      <c r="T22" s="59"/>
      <c r="U22" s="59"/>
      <c r="V22" s="59"/>
    </row>
    <row r="23" spans="1:22" s="76" customFormat="1" ht="24" customHeight="1">
      <c r="A23" s="74"/>
      <c r="B23" s="75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0"/>
      <c r="P23" s="59"/>
      <c r="Q23" s="59"/>
      <c r="R23" s="59"/>
      <c r="S23" s="59"/>
      <c r="T23" s="59"/>
      <c r="U23" s="59"/>
      <c r="V23" s="59"/>
    </row>
    <row r="24" spans="1:22" s="76" customFormat="1" ht="20.25" customHeight="1">
      <c r="A24" s="74"/>
      <c r="B24" s="75"/>
      <c r="C24" s="59"/>
      <c r="D24" s="59"/>
      <c r="E24" s="59"/>
      <c r="F24" s="59"/>
      <c r="G24" s="59"/>
      <c r="H24" s="59"/>
      <c r="I24" s="59"/>
      <c r="J24" s="59"/>
      <c r="K24" s="60"/>
      <c r="L24" s="60"/>
      <c r="M24" s="60"/>
      <c r="N24" s="60"/>
      <c r="O24" s="60"/>
      <c r="P24" s="59"/>
      <c r="Q24" s="59"/>
      <c r="R24" s="59"/>
      <c r="S24" s="59"/>
      <c r="T24" s="59"/>
      <c r="U24" s="59"/>
      <c r="V24" s="59"/>
    </row>
    <row r="25" spans="1:22" s="76" customFormat="1" ht="15.75" customHeight="1">
      <c r="A25" s="74"/>
      <c r="B25" s="75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59"/>
      <c r="Q25" s="59"/>
      <c r="R25" s="59"/>
      <c r="S25" s="59"/>
      <c r="T25" s="59"/>
      <c r="U25" s="59"/>
      <c r="V25" s="59"/>
    </row>
    <row r="26" spans="1:22" s="76" customFormat="1" ht="22.5" customHeight="1">
      <c r="A26" s="74"/>
      <c r="B26" s="75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60"/>
      <c r="N26" s="60"/>
      <c r="O26" s="60"/>
      <c r="P26" s="59"/>
      <c r="Q26" s="59"/>
      <c r="R26" s="59"/>
      <c r="S26" s="59"/>
      <c r="T26" s="59"/>
      <c r="U26" s="59"/>
      <c r="V26" s="59"/>
    </row>
    <row r="27" spans="1:22" s="76" customFormat="1" ht="32.25" customHeight="1">
      <c r="A27" s="74"/>
      <c r="B27" s="75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59"/>
      <c r="Q27" s="59"/>
      <c r="R27" s="59"/>
      <c r="S27" s="59"/>
      <c r="T27" s="59"/>
      <c r="U27" s="59"/>
      <c r="V27" s="59"/>
    </row>
    <row r="28" spans="1:22" s="76" customFormat="1" ht="21.75" customHeight="1">
      <c r="A28" s="74"/>
      <c r="B28" s="75"/>
      <c r="C28" s="59"/>
      <c r="D28" s="59"/>
      <c r="E28" s="59"/>
      <c r="F28" s="59"/>
      <c r="G28" s="59"/>
      <c r="H28" s="59"/>
      <c r="I28" s="59"/>
      <c r="J28" s="59"/>
      <c r="K28" s="60"/>
      <c r="L28" s="60"/>
      <c r="M28" s="60"/>
      <c r="N28" s="60"/>
      <c r="O28" s="60"/>
      <c r="P28" s="59"/>
      <c r="Q28" s="59"/>
      <c r="R28" s="59"/>
      <c r="S28" s="59"/>
      <c r="T28" s="59"/>
      <c r="U28" s="59"/>
      <c r="V28" s="59"/>
    </row>
    <row r="29" spans="1:22" s="76" customFormat="1" ht="15.75" customHeight="1">
      <c r="A29" s="74"/>
      <c r="B29" s="75"/>
      <c r="C29" s="59"/>
      <c r="D29" s="59"/>
      <c r="E29" s="59"/>
      <c r="F29" s="59"/>
      <c r="G29" s="59"/>
      <c r="H29" s="59"/>
      <c r="I29" s="59"/>
      <c r="J29" s="59"/>
      <c r="K29" s="60"/>
      <c r="L29" s="60"/>
      <c r="M29" s="60"/>
      <c r="N29" s="60"/>
      <c r="O29" s="60"/>
      <c r="P29" s="59"/>
      <c r="Q29" s="59"/>
      <c r="R29" s="59"/>
      <c r="S29" s="59"/>
      <c r="T29" s="59"/>
      <c r="U29" s="59"/>
      <c r="V29" s="59"/>
    </row>
    <row r="30" spans="1:22" s="76" customFormat="1" ht="17.25" customHeight="1">
      <c r="A30" s="74"/>
      <c r="B30" s="75"/>
      <c r="C30" s="59"/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0"/>
      <c r="O30" s="60"/>
      <c r="P30" s="59"/>
      <c r="Q30" s="59"/>
      <c r="R30" s="59"/>
      <c r="S30" s="59"/>
      <c r="T30" s="59"/>
      <c r="U30" s="59"/>
      <c r="V30" s="59"/>
    </row>
    <row r="31" spans="1:22" s="76" customFormat="1" ht="22.5" customHeight="1">
      <c r="A31" s="74"/>
      <c r="B31" s="75"/>
      <c r="C31" s="59"/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59"/>
      <c r="Q31" s="59"/>
      <c r="R31" s="59"/>
      <c r="S31" s="59"/>
      <c r="T31" s="59"/>
      <c r="U31" s="59"/>
      <c r="V31" s="59"/>
    </row>
    <row r="32" spans="1:22" s="76" customFormat="1" ht="22.5" customHeight="1">
      <c r="A32" s="74"/>
      <c r="B32" s="75"/>
      <c r="C32" s="59"/>
      <c r="D32" s="59"/>
      <c r="E32" s="59"/>
      <c r="F32" s="59"/>
      <c r="G32" s="59"/>
      <c r="H32" s="59"/>
      <c r="I32" s="59"/>
      <c r="J32" s="59"/>
      <c r="K32" s="60"/>
      <c r="L32" s="60"/>
      <c r="M32" s="60"/>
      <c r="N32" s="60"/>
      <c r="O32" s="60"/>
      <c r="P32" s="59"/>
      <c r="Q32" s="59"/>
      <c r="R32" s="59"/>
      <c r="S32" s="59"/>
      <c r="T32" s="59"/>
      <c r="U32" s="59"/>
      <c r="V32" s="59"/>
    </row>
    <row r="33" spans="1:22" s="76" customFormat="1" ht="21.75" customHeight="1">
      <c r="A33" s="74"/>
      <c r="B33" s="75"/>
      <c r="C33" s="59"/>
      <c r="D33" s="59"/>
      <c r="E33" s="59"/>
      <c r="F33" s="59"/>
      <c r="G33" s="59"/>
      <c r="H33" s="59"/>
      <c r="I33" s="59"/>
      <c r="J33" s="59"/>
      <c r="K33" s="60"/>
      <c r="L33" s="60"/>
      <c r="M33" s="60"/>
      <c r="N33" s="60"/>
      <c r="O33" s="60"/>
      <c r="P33" s="59"/>
      <c r="Q33" s="59"/>
      <c r="R33" s="59"/>
      <c r="S33" s="59"/>
      <c r="T33" s="59"/>
      <c r="U33" s="59"/>
      <c r="V33" s="59"/>
    </row>
    <row r="34" spans="1:22" s="76" customFormat="1" ht="21" customHeight="1">
      <c r="A34" s="74"/>
      <c r="B34" s="75"/>
      <c r="C34" s="59"/>
      <c r="D34" s="59"/>
      <c r="E34" s="59"/>
      <c r="F34" s="59"/>
      <c r="G34" s="59"/>
      <c r="H34" s="59"/>
      <c r="I34" s="59"/>
      <c r="J34" s="59"/>
      <c r="K34" s="60"/>
      <c r="L34" s="60"/>
      <c r="M34" s="60"/>
      <c r="N34" s="60"/>
      <c r="O34" s="60"/>
      <c r="P34" s="59"/>
      <c r="Q34" s="59"/>
      <c r="R34" s="59"/>
      <c r="S34" s="59"/>
      <c r="T34" s="59"/>
      <c r="U34" s="59"/>
      <c r="V34" s="59"/>
    </row>
    <row r="35" spans="1:22" s="76" customFormat="1" ht="20.25" customHeight="1">
      <c r="A35" s="74"/>
      <c r="B35" s="75"/>
      <c r="C35" s="59"/>
      <c r="D35" s="59"/>
      <c r="E35" s="59"/>
      <c r="F35" s="59"/>
      <c r="G35" s="59"/>
      <c r="H35" s="59"/>
      <c r="I35" s="59"/>
      <c r="J35" s="59"/>
      <c r="K35" s="60"/>
      <c r="L35" s="60"/>
      <c r="M35" s="60"/>
      <c r="N35" s="60"/>
      <c r="O35" s="60"/>
      <c r="P35" s="59"/>
      <c r="Q35" s="59"/>
      <c r="R35" s="59"/>
      <c r="S35" s="59"/>
      <c r="T35" s="59"/>
      <c r="U35" s="59"/>
      <c r="V35" s="59"/>
    </row>
    <row r="36" spans="1:22" s="76" customFormat="1" ht="22.5" customHeight="1">
      <c r="A36" s="74"/>
      <c r="B36" s="75"/>
      <c r="C36" s="59"/>
      <c r="D36" s="59"/>
      <c r="E36" s="59"/>
      <c r="F36" s="59"/>
      <c r="G36" s="59"/>
      <c r="H36" s="59"/>
      <c r="I36" s="59"/>
      <c r="J36" s="59"/>
      <c r="K36" s="60"/>
      <c r="L36" s="60"/>
      <c r="M36" s="60"/>
      <c r="N36" s="60"/>
      <c r="O36" s="60"/>
      <c r="P36" s="59"/>
      <c r="Q36" s="59"/>
      <c r="R36" s="59"/>
      <c r="S36" s="59"/>
      <c r="T36" s="59"/>
      <c r="U36" s="59"/>
      <c r="V36" s="59"/>
    </row>
    <row r="37" spans="1:22" s="76" customFormat="1" ht="25.5" customHeight="1">
      <c r="A37" s="74"/>
      <c r="B37" s="75"/>
      <c r="C37" s="59"/>
      <c r="D37" s="59"/>
      <c r="E37" s="59"/>
      <c r="F37" s="59"/>
      <c r="G37" s="59"/>
      <c r="H37" s="59"/>
      <c r="I37" s="59"/>
      <c r="J37" s="59"/>
      <c r="K37" s="60"/>
      <c r="L37" s="60"/>
      <c r="M37" s="60"/>
      <c r="N37" s="60"/>
      <c r="O37" s="60"/>
      <c r="P37" s="59"/>
      <c r="Q37" s="59"/>
      <c r="R37" s="59"/>
      <c r="S37" s="59"/>
      <c r="T37" s="59"/>
      <c r="U37" s="59"/>
      <c r="V37" s="59"/>
    </row>
    <row r="38" spans="1:22" s="76" customFormat="1" ht="32.25" customHeight="1">
      <c r="A38" s="74"/>
      <c r="B38" s="75"/>
      <c r="C38" s="59"/>
      <c r="D38" s="59"/>
      <c r="E38" s="59"/>
      <c r="F38" s="59"/>
      <c r="G38" s="59"/>
      <c r="H38" s="59"/>
      <c r="I38" s="59"/>
      <c r="J38" s="59"/>
      <c r="K38" s="60"/>
      <c r="L38" s="60"/>
      <c r="M38" s="60"/>
      <c r="N38" s="60"/>
      <c r="O38" s="60"/>
      <c r="P38" s="59"/>
      <c r="Q38" s="59"/>
      <c r="R38" s="59"/>
      <c r="S38" s="59"/>
      <c r="T38" s="59"/>
      <c r="U38" s="59"/>
      <c r="V38" s="59"/>
    </row>
    <row r="39" spans="1:22" s="76" customFormat="1" ht="30" customHeight="1">
      <c r="A39" s="74"/>
      <c r="B39" s="75"/>
      <c r="C39" s="59"/>
      <c r="D39" s="59"/>
      <c r="E39" s="59"/>
      <c r="F39" s="59"/>
      <c r="G39" s="59"/>
      <c r="H39" s="59"/>
      <c r="I39" s="59"/>
      <c r="J39" s="59"/>
      <c r="K39" s="60"/>
      <c r="L39" s="60"/>
      <c r="M39" s="60"/>
      <c r="N39" s="60"/>
      <c r="O39" s="60"/>
      <c r="P39" s="59"/>
      <c r="Q39" s="59"/>
      <c r="R39" s="59"/>
      <c r="S39" s="59"/>
      <c r="T39" s="59"/>
      <c r="U39" s="59"/>
      <c r="V39" s="59"/>
    </row>
    <row r="40" spans="1:22" s="76" customFormat="1" ht="25.5" customHeight="1">
      <c r="A40" s="74"/>
      <c r="B40" s="75"/>
      <c r="C40" s="59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60"/>
      <c r="O40" s="60"/>
      <c r="P40" s="59"/>
      <c r="Q40" s="59"/>
      <c r="R40" s="59"/>
      <c r="S40" s="59"/>
      <c r="T40" s="59"/>
      <c r="U40" s="59"/>
      <c r="V40" s="59"/>
    </row>
    <row r="41" spans="1:22" s="76" customFormat="1" ht="25.5" customHeight="1">
      <c r="A41" s="74"/>
      <c r="B41" s="75"/>
      <c r="C41" s="59"/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0"/>
      <c r="O41" s="60"/>
      <c r="P41" s="59"/>
      <c r="Q41" s="59"/>
      <c r="R41" s="59"/>
      <c r="S41" s="59"/>
      <c r="T41" s="59"/>
      <c r="U41" s="59"/>
      <c r="V41" s="59"/>
    </row>
    <row r="42" spans="1:22" s="76" customFormat="1" ht="27.75" customHeight="1">
      <c r="A42" s="77"/>
      <c r="B42" s="75"/>
      <c r="C42" s="59"/>
      <c r="D42" s="59"/>
      <c r="E42" s="59"/>
      <c r="F42" s="59"/>
      <c r="G42" s="59"/>
      <c r="H42" s="59"/>
      <c r="I42" s="59"/>
      <c r="J42" s="59"/>
      <c r="K42" s="60"/>
      <c r="L42" s="60"/>
      <c r="M42" s="60"/>
      <c r="N42" s="60"/>
      <c r="O42" s="60"/>
      <c r="P42" s="59"/>
      <c r="Q42" s="59"/>
      <c r="R42" s="59"/>
      <c r="S42" s="59"/>
      <c r="T42" s="59"/>
      <c r="U42" s="59"/>
      <c r="V42" s="59"/>
    </row>
  </sheetData>
  <sheetProtection/>
  <autoFilter ref="A4:P42"/>
  <mergeCells count="9">
    <mergeCell ref="A1:P1"/>
    <mergeCell ref="G2:J2"/>
    <mergeCell ref="K2:N2"/>
    <mergeCell ref="O2:R2"/>
    <mergeCell ref="S2:V2"/>
    <mergeCell ref="A2:A3"/>
    <mergeCell ref="B2:B3"/>
    <mergeCell ref="C2:C3"/>
    <mergeCell ref="D2:F2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Q4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J6" sqref="J6"/>
    </sheetView>
  </sheetViews>
  <sheetFormatPr defaultColWidth="9.140625" defaultRowHeight="15"/>
  <cols>
    <col min="1" max="1" width="6.00390625" style="0" customWidth="1"/>
    <col min="2" max="2" width="28.28125" style="4" customWidth="1"/>
    <col min="3" max="3" width="10.140625" style="39" customWidth="1"/>
    <col min="4" max="4" width="6.421875" style="0" customWidth="1"/>
    <col min="5" max="5" width="6.28125" style="0" customWidth="1"/>
    <col min="6" max="6" width="6.00390625" style="0" customWidth="1"/>
    <col min="7" max="7" width="6.28125" style="0" customWidth="1"/>
    <col min="8" max="8" width="8.140625" style="130" customWidth="1"/>
    <col min="9" max="9" width="6.421875" style="130" customWidth="1"/>
    <col min="10" max="10" width="6.00390625" style="130" customWidth="1"/>
    <col min="11" max="11" width="6.28125" style="130" customWidth="1"/>
    <col min="12" max="12" width="6.28125" style="0" customWidth="1"/>
    <col min="13" max="13" width="6.00390625" style="0" customWidth="1"/>
    <col min="14" max="14" width="5.7109375" style="0" customWidth="1"/>
    <col min="15" max="15" width="6.28125" style="0" customWidth="1"/>
    <col min="16" max="17" width="6.421875" style="0" customWidth="1"/>
    <col min="18" max="18" width="6.28125" style="0" customWidth="1"/>
    <col min="19" max="19" width="6.421875" style="0" customWidth="1"/>
    <col min="20" max="20" width="8.421875" style="0" customWidth="1"/>
    <col min="21" max="21" width="5.7109375" style="0" customWidth="1"/>
    <col min="22" max="22" width="5.421875" style="0" customWidth="1"/>
    <col min="23" max="23" width="6.421875" style="0" customWidth="1"/>
    <col min="24" max="24" width="6.28125" style="0" customWidth="1"/>
    <col min="25" max="26" width="6.7109375" style="0" customWidth="1"/>
    <col min="27" max="27" width="7.8515625" style="0" customWidth="1"/>
    <col min="28" max="28" width="6.28125" style="0" customWidth="1"/>
    <col min="29" max="30" width="6.421875" style="0" customWidth="1"/>
    <col min="31" max="31" width="6.28125" style="0" customWidth="1"/>
    <col min="32" max="32" width="7.00390625" style="0" customWidth="1"/>
    <col min="33" max="33" width="7.421875" style="0" customWidth="1"/>
  </cols>
  <sheetData>
    <row r="1" spans="1:38" s="7" customFormat="1" ht="19.5" customHeight="1">
      <c r="A1" s="150" t="s">
        <v>40</v>
      </c>
      <c r="B1" s="150"/>
      <c r="C1" s="164"/>
      <c r="D1" s="164"/>
      <c r="E1" s="164"/>
      <c r="F1" s="164"/>
      <c r="G1" s="164"/>
      <c r="H1" s="164"/>
      <c r="I1" s="164"/>
      <c r="J1" s="125"/>
      <c r="K1" s="125"/>
      <c r="AI1" s="84"/>
      <c r="AJ1" s="84"/>
      <c r="AK1" s="84"/>
      <c r="AL1" s="87"/>
    </row>
    <row r="2" spans="1:42" s="7" customFormat="1" ht="71.25" customHeight="1">
      <c r="A2" s="155" t="s">
        <v>6</v>
      </c>
      <c r="B2" s="155" t="s">
        <v>9</v>
      </c>
      <c r="C2" s="156" t="s">
        <v>41</v>
      </c>
      <c r="D2" s="158" t="s">
        <v>16</v>
      </c>
      <c r="E2" s="158"/>
      <c r="F2" s="158"/>
      <c r="G2" s="158"/>
      <c r="H2" s="159" t="s">
        <v>12</v>
      </c>
      <c r="I2" s="159"/>
      <c r="J2" s="159"/>
      <c r="K2" s="160"/>
      <c r="L2" s="161" t="s">
        <v>17</v>
      </c>
      <c r="M2" s="162"/>
      <c r="N2" s="162"/>
      <c r="O2" s="163"/>
      <c r="P2" s="161" t="s">
        <v>18</v>
      </c>
      <c r="Q2" s="162"/>
      <c r="R2" s="162"/>
      <c r="S2" s="163"/>
      <c r="T2" s="161" t="s">
        <v>19</v>
      </c>
      <c r="U2" s="162"/>
      <c r="V2" s="162"/>
      <c r="W2" s="163"/>
      <c r="X2" s="161" t="s">
        <v>20</v>
      </c>
      <c r="Y2" s="162"/>
      <c r="Z2" s="163"/>
      <c r="AA2" s="161" t="s">
        <v>21</v>
      </c>
      <c r="AB2" s="162"/>
      <c r="AC2" s="162"/>
      <c r="AD2" s="163"/>
      <c r="AE2" s="158" t="s">
        <v>22</v>
      </c>
      <c r="AF2" s="158"/>
      <c r="AG2" s="158"/>
      <c r="AH2" s="161"/>
      <c r="AI2" s="161" t="s">
        <v>75</v>
      </c>
      <c r="AJ2" s="162"/>
      <c r="AK2" s="162"/>
      <c r="AL2" s="163"/>
      <c r="AM2" s="161" t="s">
        <v>97</v>
      </c>
      <c r="AN2" s="162"/>
      <c r="AO2" s="162"/>
      <c r="AP2" s="163"/>
    </row>
    <row r="3" spans="1:42" s="11" customFormat="1" ht="28.5" customHeight="1">
      <c r="A3" s="165"/>
      <c r="B3" s="165"/>
      <c r="C3" s="157"/>
      <c r="D3" s="8" t="s">
        <v>32</v>
      </c>
      <c r="E3" s="9" t="s">
        <v>8</v>
      </c>
      <c r="F3" s="9" t="s">
        <v>67</v>
      </c>
      <c r="G3" s="9" t="s">
        <v>68</v>
      </c>
      <c r="H3" s="126" t="s">
        <v>32</v>
      </c>
      <c r="I3" s="126" t="s">
        <v>8</v>
      </c>
      <c r="J3" s="126" t="s">
        <v>67</v>
      </c>
      <c r="K3" s="126" t="s">
        <v>68</v>
      </c>
      <c r="L3" s="8" t="s">
        <v>32</v>
      </c>
      <c r="M3" s="9" t="s">
        <v>8</v>
      </c>
      <c r="N3" s="9" t="s">
        <v>67</v>
      </c>
      <c r="O3" s="9" t="s">
        <v>68</v>
      </c>
      <c r="P3" s="8" t="s">
        <v>32</v>
      </c>
      <c r="Q3" s="9" t="s">
        <v>8</v>
      </c>
      <c r="R3" s="9" t="s">
        <v>67</v>
      </c>
      <c r="S3" s="9" t="s">
        <v>68</v>
      </c>
      <c r="T3" s="8" t="s">
        <v>32</v>
      </c>
      <c r="U3" s="9" t="s">
        <v>8</v>
      </c>
      <c r="V3" s="9" t="s">
        <v>67</v>
      </c>
      <c r="W3" s="9" t="s">
        <v>68</v>
      </c>
      <c r="X3" s="9" t="s">
        <v>8</v>
      </c>
      <c r="Y3" s="9" t="s">
        <v>67</v>
      </c>
      <c r="Z3" s="9" t="s">
        <v>68</v>
      </c>
      <c r="AA3" s="8" t="s">
        <v>32</v>
      </c>
      <c r="AB3" s="9" t="s">
        <v>8</v>
      </c>
      <c r="AC3" s="9" t="s">
        <v>67</v>
      </c>
      <c r="AD3" s="9" t="s">
        <v>68</v>
      </c>
      <c r="AE3" s="8" t="s">
        <v>32</v>
      </c>
      <c r="AF3" s="9" t="s">
        <v>8</v>
      </c>
      <c r="AG3" s="9" t="s">
        <v>67</v>
      </c>
      <c r="AH3" s="70" t="s">
        <v>68</v>
      </c>
      <c r="AI3" s="8" t="s">
        <v>32</v>
      </c>
      <c r="AJ3" s="9" t="s">
        <v>8</v>
      </c>
      <c r="AK3" s="9" t="s">
        <v>67</v>
      </c>
      <c r="AL3" s="9" t="s">
        <v>68</v>
      </c>
      <c r="AM3" s="8" t="s">
        <v>32</v>
      </c>
      <c r="AN3" s="9" t="s">
        <v>8</v>
      </c>
      <c r="AO3" s="9" t="s">
        <v>67</v>
      </c>
      <c r="AP3" s="9" t="s">
        <v>68</v>
      </c>
    </row>
    <row r="4" spans="1:42" s="6" customFormat="1" ht="11.25" customHeight="1">
      <c r="A4" s="55"/>
      <c r="B4" s="55"/>
      <c r="C4" s="38"/>
      <c r="H4" s="127"/>
      <c r="I4" s="127"/>
      <c r="J4" s="127"/>
      <c r="K4" s="127"/>
      <c r="AI4" s="88"/>
      <c r="AJ4" s="26"/>
      <c r="AK4" s="26"/>
      <c r="AL4" s="26"/>
      <c r="AM4" s="99"/>
      <c r="AN4" s="105"/>
      <c r="AO4" s="105"/>
      <c r="AP4" s="105"/>
    </row>
    <row r="5" spans="1:43" ht="23.25" customHeight="1">
      <c r="A5" s="17" t="s">
        <v>43</v>
      </c>
      <c r="B5" s="18" t="s">
        <v>44</v>
      </c>
      <c r="C5" s="41">
        <f aca="true" t="shared" si="0" ref="C5:C17">G5+K5+O5+S5+W5+Z5+AD5+AH5+AL5+AP5</f>
        <v>51.397</v>
      </c>
      <c r="D5" s="36">
        <v>6.838</v>
      </c>
      <c r="E5" s="36">
        <v>0.832</v>
      </c>
      <c r="F5" s="36">
        <v>6</v>
      </c>
      <c r="G5" s="36">
        <f aca="true" t="shared" si="1" ref="G5:G19">E5*F5</f>
        <v>4.992</v>
      </c>
      <c r="H5" s="128">
        <v>39.943</v>
      </c>
      <c r="I5" s="128">
        <v>0.825</v>
      </c>
      <c r="J5" s="128">
        <v>11</v>
      </c>
      <c r="K5" s="128">
        <f aca="true" t="shared" si="2" ref="K5:K18">I5*J5</f>
        <v>9.075</v>
      </c>
      <c r="L5" s="36">
        <v>84.3</v>
      </c>
      <c r="M5" s="36">
        <v>0.822</v>
      </c>
      <c r="N5" s="36">
        <v>15</v>
      </c>
      <c r="O5" s="36">
        <f aca="true" t="shared" si="3" ref="O5:O18">M5*N5</f>
        <v>12.33</v>
      </c>
      <c r="P5" s="36">
        <v>2.3</v>
      </c>
      <c r="Q5" s="36">
        <v>0</v>
      </c>
      <c r="R5" s="36">
        <v>6</v>
      </c>
      <c r="S5" s="36">
        <f aca="true" t="shared" si="4" ref="S5:S19">Q5*R5</f>
        <v>0</v>
      </c>
      <c r="T5" s="36">
        <v>46</v>
      </c>
      <c r="U5" s="36">
        <v>0</v>
      </c>
      <c r="V5" s="36">
        <v>6</v>
      </c>
      <c r="W5" s="36">
        <f aca="true" t="shared" si="5" ref="W5:W19">U5*V5</f>
        <v>0</v>
      </c>
      <c r="X5" s="36">
        <v>1</v>
      </c>
      <c r="Y5" s="36">
        <v>15</v>
      </c>
      <c r="Z5" s="36">
        <f aca="true" t="shared" si="6" ref="Z5:Z19">X5*Y5</f>
        <v>15</v>
      </c>
      <c r="AA5" s="36">
        <v>39</v>
      </c>
      <c r="AB5" s="36">
        <v>0</v>
      </c>
      <c r="AC5" s="36">
        <v>6</v>
      </c>
      <c r="AD5" s="36">
        <f aca="true" t="shared" si="7" ref="AD5:AD18">AB5*AC5</f>
        <v>0</v>
      </c>
      <c r="AE5" s="36">
        <v>0</v>
      </c>
      <c r="AF5" s="36">
        <v>1</v>
      </c>
      <c r="AG5" s="80">
        <v>10</v>
      </c>
      <c r="AH5" s="81">
        <f aca="true" t="shared" si="8" ref="AH5:AH19">AF5*AG5</f>
        <v>10</v>
      </c>
      <c r="AI5" s="82">
        <v>21.703</v>
      </c>
      <c r="AJ5" s="83">
        <v>0</v>
      </c>
      <c r="AK5" s="83">
        <v>15</v>
      </c>
      <c r="AL5" s="89">
        <f aca="true" t="shared" si="9" ref="AL5:AL19">AJ5*AK5</f>
        <v>0</v>
      </c>
      <c r="AM5" s="82">
        <v>0</v>
      </c>
      <c r="AN5" s="83">
        <v>0</v>
      </c>
      <c r="AO5" s="83">
        <v>10</v>
      </c>
      <c r="AP5" s="89">
        <f aca="true" t="shared" si="10" ref="AP5:AP17">AN5*AO5</f>
        <v>0</v>
      </c>
      <c r="AQ5" s="124">
        <f aca="true" t="shared" si="11" ref="AQ5:AQ17">F5+J5+N5+R5+V5+Y5+AC5+AG5+AK5+AO5</f>
        <v>100</v>
      </c>
    </row>
    <row r="6" spans="1:43" ht="34.5" customHeight="1">
      <c r="A6" s="17" t="s">
        <v>45</v>
      </c>
      <c r="B6" s="18" t="s">
        <v>46</v>
      </c>
      <c r="C6" s="41">
        <f aca="true" t="shared" si="12" ref="C6:C12">G6+K6+O6+S6+W6+Z6+AD6+AH6+AL6</f>
        <v>61.07029</v>
      </c>
      <c r="D6" s="36">
        <v>4.759</v>
      </c>
      <c r="E6" s="36">
        <v>0.881</v>
      </c>
      <c r="F6" s="36">
        <v>6.67</v>
      </c>
      <c r="G6" s="36">
        <f t="shared" si="1"/>
        <v>5.87627</v>
      </c>
      <c r="H6" s="128">
        <v>44.843</v>
      </c>
      <c r="I6" s="128">
        <v>0.681</v>
      </c>
      <c r="J6" s="128">
        <v>12.2</v>
      </c>
      <c r="K6" s="128">
        <f t="shared" si="2"/>
        <v>8.3082</v>
      </c>
      <c r="L6" s="36">
        <v>77.4</v>
      </c>
      <c r="M6" s="36">
        <v>0.746</v>
      </c>
      <c r="N6" s="36">
        <v>16.67</v>
      </c>
      <c r="O6" s="36">
        <f t="shared" si="3"/>
        <v>12.435820000000001</v>
      </c>
      <c r="P6" s="36">
        <v>0</v>
      </c>
      <c r="Q6" s="36">
        <v>1</v>
      </c>
      <c r="R6" s="36">
        <v>6.67</v>
      </c>
      <c r="S6" s="36">
        <f t="shared" si="4"/>
        <v>6.67</v>
      </c>
      <c r="T6" s="36">
        <v>21</v>
      </c>
      <c r="U6" s="36">
        <v>0</v>
      </c>
      <c r="V6" s="36">
        <v>6.67</v>
      </c>
      <c r="W6" s="36">
        <f t="shared" si="5"/>
        <v>0</v>
      </c>
      <c r="X6" s="36">
        <v>1</v>
      </c>
      <c r="Y6" s="36">
        <v>16.67</v>
      </c>
      <c r="Z6" s="36">
        <f t="shared" si="6"/>
        <v>16.67</v>
      </c>
      <c r="AA6" s="36">
        <v>7</v>
      </c>
      <c r="AB6" s="36">
        <v>0</v>
      </c>
      <c r="AC6" s="36">
        <v>6.67</v>
      </c>
      <c r="AD6" s="36">
        <f t="shared" si="7"/>
        <v>0</v>
      </c>
      <c r="AE6" s="36">
        <v>0</v>
      </c>
      <c r="AF6" s="36">
        <v>1</v>
      </c>
      <c r="AG6" s="80">
        <v>11.11</v>
      </c>
      <c r="AH6" s="81">
        <f t="shared" si="8"/>
        <v>11.11</v>
      </c>
      <c r="AI6" s="82">
        <v>19.956</v>
      </c>
      <c r="AJ6" s="83">
        <v>0</v>
      </c>
      <c r="AK6" s="83">
        <v>16.67</v>
      </c>
      <c r="AL6" s="89">
        <f t="shared" si="9"/>
        <v>0</v>
      </c>
      <c r="AM6" s="131" t="s">
        <v>102</v>
      </c>
      <c r="AN6" s="131" t="s">
        <v>74</v>
      </c>
      <c r="AO6" s="132" t="s">
        <v>74</v>
      </c>
      <c r="AP6" s="133" t="s">
        <v>74</v>
      </c>
      <c r="AQ6" s="124">
        <f aca="true" t="shared" si="13" ref="AQ6:AQ12">F6+J6+N6+R6+V6+Y6+AC6+AG6+AK6</f>
        <v>100.00000000000001</v>
      </c>
    </row>
    <row r="7" spans="1:43" ht="37.5" customHeight="1">
      <c r="A7" s="17" t="s">
        <v>43</v>
      </c>
      <c r="B7" s="18" t="s">
        <v>47</v>
      </c>
      <c r="C7" s="41">
        <f t="shared" si="12"/>
        <v>62.88165</v>
      </c>
      <c r="D7" s="36">
        <v>3.54</v>
      </c>
      <c r="E7" s="36">
        <v>0.91</v>
      </c>
      <c r="F7" s="36">
        <v>6.67</v>
      </c>
      <c r="G7" s="36">
        <f t="shared" si="1"/>
        <v>6.0697</v>
      </c>
      <c r="H7" s="128">
        <v>43.083</v>
      </c>
      <c r="I7" s="128">
        <v>0.733</v>
      </c>
      <c r="J7" s="128">
        <v>12.2</v>
      </c>
      <c r="K7" s="128">
        <f t="shared" si="2"/>
        <v>8.942599999999999</v>
      </c>
      <c r="L7" s="36">
        <v>82.7</v>
      </c>
      <c r="M7" s="36">
        <v>0.805</v>
      </c>
      <c r="N7" s="36">
        <v>16.67</v>
      </c>
      <c r="O7" s="36">
        <f t="shared" si="3"/>
        <v>13.419350000000001</v>
      </c>
      <c r="P7" s="36">
        <v>0</v>
      </c>
      <c r="Q7" s="36">
        <v>1</v>
      </c>
      <c r="R7" s="36">
        <v>6.67</v>
      </c>
      <c r="S7" s="36">
        <f t="shared" si="4"/>
        <v>6.67</v>
      </c>
      <c r="T7" s="36">
        <v>34</v>
      </c>
      <c r="U7" s="36">
        <v>0</v>
      </c>
      <c r="V7" s="36">
        <v>6.67</v>
      </c>
      <c r="W7" s="36">
        <f t="shared" si="5"/>
        <v>0</v>
      </c>
      <c r="X7" s="36">
        <v>1</v>
      </c>
      <c r="Y7" s="36">
        <v>16.67</v>
      </c>
      <c r="Z7" s="36">
        <f t="shared" si="6"/>
        <v>16.67</v>
      </c>
      <c r="AA7" s="36">
        <v>21</v>
      </c>
      <c r="AB7" s="36">
        <v>0</v>
      </c>
      <c r="AC7" s="36">
        <v>6.67</v>
      </c>
      <c r="AD7" s="36">
        <f t="shared" si="7"/>
        <v>0</v>
      </c>
      <c r="AE7" s="36">
        <v>0</v>
      </c>
      <c r="AF7" s="36">
        <v>1</v>
      </c>
      <c r="AG7" s="80">
        <v>11.11</v>
      </c>
      <c r="AH7" s="81">
        <f t="shared" si="8"/>
        <v>11.11</v>
      </c>
      <c r="AI7" s="82">
        <v>25.167</v>
      </c>
      <c r="AJ7" s="83">
        <v>0</v>
      </c>
      <c r="AK7" s="83">
        <v>16.67</v>
      </c>
      <c r="AL7" s="89">
        <f t="shared" si="9"/>
        <v>0</v>
      </c>
      <c r="AM7" s="131" t="s">
        <v>102</v>
      </c>
      <c r="AN7" s="131" t="s">
        <v>74</v>
      </c>
      <c r="AO7" s="132" t="s">
        <v>74</v>
      </c>
      <c r="AP7" s="133" t="s">
        <v>74</v>
      </c>
      <c r="AQ7" s="124">
        <f t="shared" si="13"/>
        <v>100.00000000000001</v>
      </c>
    </row>
    <row r="8" spans="1:43" ht="34.5" customHeight="1">
      <c r="A8" s="17" t="s">
        <v>43</v>
      </c>
      <c r="B8" s="18" t="s">
        <v>48</v>
      </c>
      <c r="C8" s="41">
        <f t="shared" si="12"/>
        <v>47.493930000000006</v>
      </c>
      <c r="D8" s="36">
        <v>8.874</v>
      </c>
      <c r="E8" s="36">
        <v>0.785</v>
      </c>
      <c r="F8" s="36">
        <v>6.67</v>
      </c>
      <c r="G8" s="36">
        <f t="shared" si="1"/>
        <v>5.23595</v>
      </c>
      <c r="H8" s="128">
        <v>41.314</v>
      </c>
      <c r="I8" s="128">
        <v>0.785</v>
      </c>
      <c r="J8" s="128">
        <v>12.2</v>
      </c>
      <c r="K8" s="128">
        <f t="shared" si="2"/>
        <v>9.577</v>
      </c>
      <c r="L8" s="36">
        <v>81.7</v>
      </c>
      <c r="M8" s="36">
        <v>0.794</v>
      </c>
      <c r="N8" s="36">
        <v>16.67</v>
      </c>
      <c r="O8" s="36">
        <f t="shared" si="3"/>
        <v>13.235980000000001</v>
      </c>
      <c r="P8" s="36">
        <v>1.6</v>
      </c>
      <c r="Q8" s="36">
        <v>0</v>
      </c>
      <c r="R8" s="36">
        <v>6.67</v>
      </c>
      <c r="S8" s="36">
        <f t="shared" si="4"/>
        <v>0</v>
      </c>
      <c r="T8" s="36">
        <v>59</v>
      </c>
      <c r="U8" s="36">
        <v>0</v>
      </c>
      <c r="V8" s="36">
        <v>6.67</v>
      </c>
      <c r="W8" s="36">
        <f t="shared" si="5"/>
        <v>0</v>
      </c>
      <c r="X8" s="36">
        <v>0.5</v>
      </c>
      <c r="Y8" s="36">
        <v>16.67</v>
      </c>
      <c r="Z8" s="36">
        <f t="shared" si="6"/>
        <v>8.335</v>
      </c>
      <c r="AA8" s="36">
        <v>16</v>
      </c>
      <c r="AB8" s="36">
        <v>0</v>
      </c>
      <c r="AC8" s="36">
        <v>6.67</v>
      </c>
      <c r="AD8" s="36">
        <f t="shared" si="7"/>
        <v>0</v>
      </c>
      <c r="AE8" s="36">
        <v>0</v>
      </c>
      <c r="AF8" s="36">
        <v>1</v>
      </c>
      <c r="AG8" s="80">
        <v>11.11</v>
      </c>
      <c r="AH8" s="81">
        <f t="shared" si="8"/>
        <v>11.11</v>
      </c>
      <c r="AI8" s="82">
        <v>40.8</v>
      </c>
      <c r="AJ8" s="83">
        <v>0</v>
      </c>
      <c r="AK8" s="83">
        <v>16.67</v>
      </c>
      <c r="AL8" s="89">
        <f t="shared" si="9"/>
        <v>0</v>
      </c>
      <c r="AM8" s="131" t="s">
        <v>102</v>
      </c>
      <c r="AN8" s="131" t="s">
        <v>74</v>
      </c>
      <c r="AO8" s="132" t="s">
        <v>74</v>
      </c>
      <c r="AP8" s="133" t="s">
        <v>74</v>
      </c>
      <c r="AQ8" s="124">
        <f t="shared" si="13"/>
        <v>100.00000000000001</v>
      </c>
    </row>
    <row r="9" spans="1:43" ht="35.25" customHeight="1">
      <c r="A9" s="17" t="s">
        <v>43</v>
      </c>
      <c r="B9" s="18" t="s">
        <v>49</v>
      </c>
      <c r="C9" s="41">
        <f t="shared" si="12"/>
        <v>50.837450000000004</v>
      </c>
      <c r="D9" s="36">
        <v>18.836</v>
      </c>
      <c r="E9" s="36">
        <v>0</v>
      </c>
      <c r="F9" s="36">
        <v>6.67</v>
      </c>
      <c r="G9" s="36">
        <f t="shared" si="1"/>
        <v>0</v>
      </c>
      <c r="H9" s="128">
        <v>39.753</v>
      </c>
      <c r="I9" s="128">
        <v>0.831</v>
      </c>
      <c r="J9" s="128">
        <v>12.2</v>
      </c>
      <c r="K9" s="128">
        <f t="shared" si="2"/>
        <v>10.1382</v>
      </c>
      <c r="L9" s="36">
        <v>80</v>
      </c>
      <c r="M9" s="36">
        <v>0.775</v>
      </c>
      <c r="N9" s="36">
        <v>16.67</v>
      </c>
      <c r="O9" s="36">
        <f t="shared" si="3"/>
        <v>12.919250000000002</v>
      </c>
      <c r="P9" s="36">
        <v>4.6</v>
      </c>
      <c r="Q9" s="36">
        <v>0</v>
      </c>
      <c r="R9" s="36">
        <v>6.67</v>
      </c>
      <c r="S9" s="36">
        <f t="shared" si="4"/>
        <v>0</v>
      </c>
      <c r="T9" s="36">
        <v>38</v>
      </c>
      <c r="U9" s="36">
        <v>0</v>
      </c>
      <c r="V9" s="36">
        <v>6.67</v>
      </c>
      <c r="W9" s="36">
        <f t="shared" si="5"/>
        <v>0</v>
      </c>
      <c r="X9" s="36">
        <v>1</v>
      </c>
      <c r="Y9" s="36">
        <v>16.67</v>
      </c>
      <c r="Z9" s="36">
        <f t="shared" si="6"/>
        <v>16.67</v>
      </c>
      <c r="AA9" s="36">
        <v>10</v>
      </c>
      <c r="AB9" s="36">
        <v>0</v>
      </c>
      <c r="AC9" s="36">
        <v>6.67</v>
      </c>
      <c r="AD9" s="36">
        <f t="shared" si="7"/>
        <v>0</v>
      </c>
      <c r="AE9" s="36">
        <v>0</v>
      </c>
      <c r="AF9" s="36">
        <v>1</v>
      </c>
      <c r="AG9" s="80">
        <v>11.11</v>
      </c>
      <c r="AH9" s="81">
        <f t="shared" si="8"/>
        <v>11.11</v>
      </c>
      <c r="AI9" s="82">
        <v>23.375</v>
      </c>
      <c r="AJ9" s="83">
        <v>0</v>
      </c>
      <c r="AK9" s="83">
        <v>16.67</v>
      </c>
      <c r="AL9" s="89">
        <f t="shared" si="9"/>
        <v>0</v>
      </c>
      <c r="AM9" s="131" t="s">
        <v>102</v>
      </c>
      <c r="AN9" s="131" t="s">
        <v>74</v>
      </c>
      <c r="AO9" s="132" t="s">
        <v>74</v>
      </c>
      <c r="AP9" s="133" t="s">
        <v>74</v>
      </c>
      <c r="AQ9" s="124">
        <f t="shared" si="13"/>
        <v>100.00000000000001</v>
      </c>
    </row>
    <row r="10" spans="1:43" ht="21.75" customHeight="1">
      <c r="A10" s="17" t="s">
        <v>50</v>
      </c>
      <c r="B10" s="18" t="s">
        <v>69</v>
      </c>
      <c r="C10" s="41">
        <f t="shared" si="12"/>
        <v>67.70596</v>
      </c>
      <c r="D10" s="36">
        <v>4.993</v>
      </c>
      <c r="E10" s="36">
        <v>0.875</v>
      </c>
      <c r="F10" s="36">
        <v>6.67</v>
      </c>
      <c r="G10" s="36">
        <f t="shared" si="1"/>
        <v>5.83625</v>
      </c>
      <c r="H10" s="128">
        <v>32.98</v>
      </c>
      <c r="I10" s="128">
        <v>1</v>
      </c>
      <c r="J10" s="128">
        <v>12.2</v>
      </c>
      <c r="K10" s="128">
        <f t="shared" si="2"/>
        <v>12.2</v>
      </c>
      <c r="L10" s="36">
        <v>92.3</v>
      </c>
      <c r="M10" s="36">
        <v>0.913</v>
      </c>
      <c r="N10" s="36">
        <v>16.67</v>
      </c>
      <c r="O10" s="36">
        <f t="shared" si="3"/>
        <v>15.219710000000003</v>
      </c>
      <c r="P10" s="36">
        <v>0</v>
      </c>
      <c r="Q10" s="36">
        <v>1</v>
      </c>
      <c r="R10" s="36">
        <v>6.67</v>
      </c>
      <c r="S10" s="36">
        <f t="shared" si="4"/>
        <v>6.67</v>
      </c>
      <c r="T10" s="36">
        <v>40</v>
      </c>
      <c r="U10" s="36">
        <v>0</v>
      </c>
      <c r="V10" s="36">
        <v>6.67</v>
      </c>
      <c r="W10" s="36">
        <f t="shared" si="5"/>
        <v>0</v>
      </c>
      <c r="X10" s="36">
        <v>1</v>
      </c>
      <c r="Y10" s="36">
        <v>16.67</v>
      </c>
      <c r="Z10" s="36">
        <f t="shared" si="6"/>
        <v>16.67</v>
      </c>
      <c r="AA10" s="36">
        <v>3</v>
      </c>
      <c r="AB10" s="36">
        <v>0</v>
      </c>
      <c r="AC10" s="36">
        <v>6.67</v>
      </c>
      <c r="AD10" s="36">
        <f t="shared" si="7"/>
        <v>0</v>
      </c>
      <c r="AE10" s="36">
        <v>0</v>
      </c>
      <c r="AF10" s="36">
        <v>1</v>
      </c>
      <c r="AG10" s="80">
        <v>11.11</v>
      </c>
      <c r="AH10" s="81">
        <f t="shared" si="8"/>
        <v>11.11</v>
      </c>
      <c r="AI10" s="82">
        <v>17.918</v>
      </c>
      <c r="AJ10" s="83">
        <v>0</v>
      </c>
      <c r="AK10" s="83">
        <v>16.67</v>
      </c>
      <c r="AL10" s="89">
        <f t="shared" si="9"/>
        <v>0</v>
      </c>
      <c r="AM10" s="131" t="s">
        <v>102</v>
      </c>
      <c r="AN10" s="131" t="s">
        <v>74</v>
      </c>
      <c r="AO10" s="132" t="s">
        <v>74</v>
      </c>
      <c r="AP10" s="133" t="s">
        <v>74</v>
      </c>
      <c r="AQ10" s="124">
        <f t="shared" si="13"/>
        <v>100.00000000000001</v>
      </c>
    </row>
    <row r="11" spans="1:43" ht="32.25" customHeight="1">
      <c r="A11" s="17" t="s">
        <v>51</v>
      </c>
      <c r="B11" s="18" t="s">
        <v>82</v>
      </c>
      <c r="C11" s="41">
        <f t="shared" si="12"/>
        <v>19.445</v>
      </c>
      <c r="D11" s="36">
        <v>27.805</v>
      </c>
      <c r="E11" s="36">
        <v>0</v>
      </c>
      <c r="F11" s="36">
        <v>6.67</v>
      </c>
      <c r="G11" s="36">
        <f t="shared" si="1"/>
        <v>0</v>
      </c>
      <c r="H11" s="128">
        <v>49.713</v>
      </c>
      <c r="I11" s="128">
        <v>0</v>
      </c>
      <c r="J11" s="128">
        <v>12.2</v>
      </c>
      <c r="K11" s="128">
        <f t="shared" si="2"/>
        <v>0</v>
      </c>
      <c r="L11" s="36">
        <v>61.6</v>
      </c>
      <c r="M11" s="36">
        <v>0</v>
      </c>
      <c r="N11" s="36">
        <v>16.67</v>
      </c>
      <c r="O11" s="36">
        <f t="shared" si="3"/>
        <v>0</v>
      </c>
      <c r="P11" s="36">
        <v>2.9</v>
      </c>
      <c r="Q11" s="36">
        <v>0</v>
      </c>
      <c r="R11" s="36">
        <v>6.67</v>
      </c>
      <c r="S11" s="36">
        <f t="shared" si="4"/>
        <v>0</v>
      </c>
      <c r="T11" s="36">
        <v>25</v>
      </c>
      <c r="U11" s="36">
        <v>0</v>
      </c>
      <c r="V11" s="36">
        <v>6.67</v>
      </c>
      <c r="W11" s="36">
        <f t="shared" si="5"/>
        <v>0</v>
      </c>
      <c r="X11" s="36">
        <v>0.5</v>
      </c>
      <c r="Y11" s="36">
        <v>16.67</v>
      </c>
      <c r="Z11" s="36">
        <f t="shared" si="6"/>
        <v>8.335</v>
      </c>
      <c r="AA11" s="36">
        <v>55</v>
      </c>
      <c r="AB11" s="36">
        <v>0</v>
      </c>
      <c r="AC11" s="36">
        <v>6.67</v>
      </c>
      <c r="AD11" s="36">
        <f t="shared" si="7"/>
        <v>0</v>
      </c>
      <c r="AE11" s="36">
        <v>0</v>
      </c>
      <c r="AF11" s="36">
        <v>1</v>
      </c>
      <c r="AG11" s="80">
        <v>11.11</v>
      </c>
      <c r="AH11" s="81">
        <f t="shared" si="8"/>
        <v>11.11</v>
      </c>
      <c r="AI11" s="82">
        <v>33.052</v>
      </c>
      <c r="AJ11" s="83">
        <v>0</v>
      </c>
      <c r="AK11" s="83">
        <v>16.67</v>
      </c>
      <c r="AL11" s="89">
        <f t="shared" si="9"/>
        <v>0</v>
      </c>
      <c r="AM11" s="131" t="s">
        <v>102</v>
      </c>
      <c r="AN11" s="131" t="s">
        <v>74</v>
      </c>
      <c r="AO11" s="132" t="s">
        <v>74</v>
      </c>
      <c r="AP11" s="133" t="s">
        <v>74</v>
      </c>
      <c r="AQ11" s="124">
        <f t="shared" si="13"/>
        <v>100.00000000000001</v>
      </c>
    </row>
    <row r="12" spans="1:43" ht="33" customHeight="1">
      <c r="A12" s="17" t="s">
        <v>52</v>
      </c>
      <c r="B12" s="18" t="s">
        <v>53</v>
      </c>
      <c r="C12" s="41">
        <f t="shared" si="12"/>
        <v>58.19453</v>
      </c>
      <c r="D12" s="36">
        <v>2.626</v>
      </c>
      <c r="E12" s="36">
        <v>1</v>
      </c>
      <c r="F12" s="36">
        <v>6.67</v>
      </c>
      <c r="G12" s="36">
        <f t="shared" si="1"/>
        <v>6.67</v>
      </c>
      <c r="H12" s="128">
        <v>34.295</v>
      </c>
      <c r="I12" s="128">
        <v>0.991</v>
      </c>
      <c r="J12" s="128">
        <v>12.2</v>
      </c>
      <c r="K12" s="128">
        <f t="shared" si="2"/>
        <v>12.0902</v>
      </c>
      <c r="L12" s="36">
        <v>82.2</v>
      </c>
      <c r="M12" s="36">
        <v>0.799</v>
      </c>
      <c r="N12" s="36">
        <v>16.67</v>
      </c>
      <c r="O12" s="36">
        <f t="shared" si="3"/>
        <v>13.319330000000003</v>
      </c>
      <c r="P12" s="36">
        <v>0</v>
      </c>
      <c r="Q12" s="36">
        <v>1</v>
      </c>
      <c r="R12" s="36">
        <v>6.67</v>
      </c>
      <c r="S12" s="36">
        <f t="shared" si="4"/>
        <v>6.67</v>
      </c>
      <c r="T12" s="36">
        <v>30</v>
      </c>
      <c r="U12" s="36">
        <v>0</v>
      </c>
      <c r="V12" s="36">
        <v>6.67</v>
      </c>
      <c r="W12" s="36">
        <f t="shared" si="5"/>
        <v>0</v>
      </c>
      <c r="X12" s="36">
        <v>0.5</v>
      </c>
      <c r="Y12" s="36">
        <v>16.67</v>
      </c>
      <c r="Z12" s="36">
        <f t="shared" si="6"/>
        <v>8.335</v>
      </c>
      <c r="AA12" s="36">
        <v>18</v>
      </c>
      <c r="AB12" s="36">
        <v>0</v>
      </c>
      <c r="AC12" s="36">
        <v>6.67</v>
      </c>
      <c r="AD12" s="36">
        <f t="shared" si="7"/>
        <v>0</v>
      </c>
      <c r="AE12" s="36">
        <v>0</v>
      </c>
      <c r="AF12" s="36">
        <v>1</v>
      </c>
      <c r="AG12" s="80">
        <v>11.11</v>
      </c>
      <c r="AH12" s="81">
        <f t="shared" si="8"/>
        <v>11.11</v>
      </c>
      <c r="AI12" s="82">
        <v>27.322</v>
      </c>
      <c r="AJ12" s="83">
        <v>0</v>
      </c>
      <c r="AK12" s="83">
        <v>16.67</v>
      </c>
      <c r="AL12" s="89">
        <f t="shared" si="9"/>
        <v>0</v>
      </c>
      <c r="AM12" s="131" t="s">
        <v>102</v>
      </c>
      <c r="AN12" s="131" t="s">
        <v>74</v>
      </c>
      <c r="AO12" s="132" t="s">
        <v>74</v>
      </c>
      <c r="AP12" s="133" t="s">
        <v>74</v>
      </c>
      <c r="AQ12" s="124">
        <f t="shared" si="13"/>
        <v>100.00000000000001</v>
      </c>
    </row>
    <row r="13" spans="1:43" ht="33" customHeight="1">
      <c r="A13" s="17" t="s">
        <v>54</v>
      </c>
      <c r="B13" s="18" t="s">
        <v>83</v>
      </c>
      <c r="C13" s="41">
        <f t="shared" si="0"/>
        <v>10</v>
      </c>
      <c r="D13" s="36">
        <v>59.605</v>
      </c>
      <c r="E13" s="36">
        <v>0</v>
      </c>
      <c r="F13" s="36">
        <v>6</v>
      </c>
      <c r="G13" s="36">
        <f t="shared" si="1"/>
        <v>0</v>
      </c>
      <c r="H13" s="128">
        <v>64.656</v>
      </c>
      <c r="I13" s="128">
        <v>0</v>
      </c>
      <c r="J13" s="128">
        <v>11</v>
      </c>
      <c r="K13" s="128">
        <f t="shared" si="2"/>
        <v>0</v>
      </c>
      <c r="L13" s="36">
        <v>61.7</v>
      </c>
      <c r="M13" s="36">
        <v>0</v>
      </c>
      <c r="N13" s="36">
        <v>15</v>
      </c>
      <c r="O13" s="36">
        <f t="shared" si="3"/>
        <v>0</v>
      </c>
      <c r="P13" s="36">
        <v>5.9</v>
      </c>
      <c r="Q13" s="36">
        <v>0</v>
      </c>
      <c r="R13" s="36">
        <v>6</v>
      </c>
      <c r="S13" s="36">
        <f t="shared" si="4"/>
        <v>0</v>
      </c>
      <c r="T13" s="36">
        <v>15</v>
      </c>
      <c r="U13" s="36">
        <v>0</v>
      </c>
      <c r="V13" s="36">
        <v>6</v>
      </c>
      <c r="W13" s="36">
        <f t="shared" si="5"/>
        <v>0</v>
      </c>
      <c r="X13" s="36">
        <v>0</v>
      </c>
      <c r="Y13" s="36">
        <v>15</v>
      </c>
      <c r="Z13" s="36">
        <f t="shared" si="6"/>
        <v>0</v>
      </c>
      <c r="AA13" s="36">
        <v>21</v>
      </c>
      <c r="AB13" s="36">
        <v>0</v>
      </c>
      <c r="AC13" s="36">
        <v>6</v>
      </c>
      <c r="AD13" s="36">
        <f t="shared" si="7"/>
        <v>0</v>
      </c>
      <c r="AE13" s="36">
        <v>0</v>
      </c>
      <c r="AF13" s="36">
        <v>1</v>
      </c>
      <c r="AG13" s="80">
        <v>10</v>
      </c>
      <c r="AH13" s="81">
        <f t="shared" si="8"/>
        <v>10</v>
      </c>
      <c r="AI13" s="82">
        <v>32.387</v>
      </c>
      <c r="AJ13" s="83">
        <v>0</v>
      </c>
      <c r="AK13" s="83">
        <v>15</v>
      </c>
      <c r="AL13" s="89">
        <f t="shared" si="9"/>
        <v>0</v>
      </c>
      <c r="AM13" s="82">
        <v>0</v>
      </c>
      <c r="AN13" s="83">
        <v>0</v>
      </c>
      <c r="AO13" s="83">
        <v>10</v>
      </c>
      <c r="AP13" s="89">
        <f t="shared" si="10"/>
        <v>0</v>
      </c>
      <c r="AQ13" s="124">
        <f t="shared" si="11"/>
        <v>100</v>
      </c>
    </row>
    <row r="14" spans="1:43" ht="27.75" customHeight="1">
      <c r="A14" s="17" t="s">
        <v>55</v>
      </c>
      <c r="B14" s="18" t="s">
        <v>56</v>
      </c>
      <c r="C14" s="41">
        <f t="shared" si="0"/>
        <v>59.93</v>
      </c>
      <c r="D14" s="36">
        <v>0.194</v>
      </c>
      <c r="E14" s="36">
        <v>1</v>
      </c>
      <c r="F14" s="36">
        <v>6</v>
      </c>
      <c r="G14" s="36">
        <f t="shared" si="1"/>
        <v>6</v>
      </c>
      <c r="H14" s="128">
        <v>29.099</v>
      </c>
      <c r="I14" s="128">
        <v>1</v>
      </c>
      <c r="J14" s="128">
        <v>11</v>
      </c>
      <c r="K14" s="128">
        <f t="shared" si="2"/>
        <v>11</v>
      </c>
      <c r="L14" s="36">
        <v>96.7</v>
      </c>
      <c r="M14" s="36">
        <v>0.962</v>
      </c>
      <c r="N14" s="36">
        <v>15</v>
      </c>
      <c r="O14" s="36">
        <f t="shared" si="3"/>
        <v>14.43</v>
      </c>
      <c r="P14" s="36">
        <v>0</v>
      </c>
      <c r="Q14" s="36">
        <v>1</v>
      </c>
      <c r="R14" s="36">
        <v>6</v>
      </c>
      <c r="S14" s="36">
        <f t="shared" si="4"/>
        <v>6</v>
      </c>
      <c r="T14" s="36">
        <v>35</v>
      </c>
      <c r="U14" s="36">
        <v>0</v>
      </c>
      <c r="V14" s="36">
        <v>6</v>
      </c>
      <c r="W14" s="36">
        <f t="shared" si="5"/>
        <v>0</v>
      </c>
      <c r="X14" s="36">
        <v>0.5</v>
      </c>
      <c r="Y14" s="36">
        <v>15</v>
      </c>
      <c r="Z14" s="36">
        <f t="shared" si="6"/>
        <v>7.5</v>
      </c>
      <c r="AA14" s="36">
        <v>37</v>
      </c>
      <c r="AB14" s="36">
        <v>0</v>
      </c>
      <c r="AC14" s="36">
        <v>6</v>
      </c>
      <c r="AD14" s="36">
        <f t="shared" si="7"/>
        <v>0</v>
      </c>
      <c r="AE14" s="36">
        <v>0</v>
      </c>
      <c r="AF14" s="36">
        <v>1</v>
      </c>
      <c r="AG14" s="80">
        <v>10</v>
      </c>
      <c r="AH14" s="81">
        <f t="shared" si="8"/>
        <v>10</v>
      </c>
      <c r="AI14" s="82">
        <v>16.467</v>
      </c>
      <c r="AJ14" s="83">
        <v>0</v>
      </c>
      <c r="AK14" s="83">
        <v>15</v>
      </c>
      <c r="AL14" s="89">
        <f t="shared" si="9"/>
        <v>0</v>
      </c>
      <c r="AM14" s="82">
        <v>0.5</v>
      </c>
      <c r="AN14" s="83">
        <v>0.5</v>
      </c>
      <c r="AO14" s="83">
        <v>10</v>
      </c>
      <c r="AP14" s="89">
        <f t="shared" si="10"/>
        <v>5</v>
      </c>
      <c r="AQ14" s="124">
        <f t="shared" si="11"/>
        <v>100</v>
      </c>
    </row>
    <row r="15" spans="1:43" ht="25.5" customHeight="1">
      <c r="A15" s="17" t="s">
        <v>57</v>
      </c>
      <c r="B15" s="18" t="s">
        <v>58</v>
      </c>
      <c r="C15" s="41">
        <f t="shared" si="0"/>
        <v>61.01</v>
      </c>
      <c r="D15" s="36">
        <v>3.618</v>
      </c>
      <c r="E15" s="36">
        <v>0.908</v>
      </c>
      <c r="F15" s="36">
        <v>6</v>
      </c>
      <c r="G15" s="36">
        <f t="shared" si="1"/>
        <v>5.448</v>
      </c>
      <c r="H15" s="128">
        <v>34.286</v>
      </c>
      <c r="I15" s="128">
        <v>0.992</v>
      </c>
      <c r="J15" s="128">
        <v>11</v>
      </c>
      <c r="K15" s="128">
        <f t="shared" si="2"/>
        <v>10.911999999999999</v>
      </c>
      <c r="L15" s="36">
        <v>92.1</v>
      </c>
      <c r="M15" s="36">
        <v>0.91</v>
      </c>
      <c r="N15" s="36">
        <v>15</v>
      </c>
      <c r="O15" s="36">
        <f t="shared" si="3"/>
        <v>13.65</v>
      </c>
      <c r="P15" s="36">
        <v>0</v>
      </c>
      <c r="Q15" s="36">
        <v>1</v>
      </c>
      <c r="R15" s="36">
        <v>6</v>
      </c>
      <c r="S15" s="36">
        <f t="shared" si="4"/>
        <v>6</v>
      </c>
      <c r="T15" s="36">
        <v>36</v>
      </c>
      <c r="U15" s="36">
        <v>0</v>
      </c>
      <c r="V15" s="36">
        <v>6</v>
      </c>
      <c r="W15" s="36">
        <f t="shared" si="5"/>
        <v>0</v>
      </c>
      <c r="X15" s="36">
        <v>1</v>
      </c>
      <c r="Y15" s="36">
        <v>15</v>
      </c>
      <c r="Z15" s="36">
        <f t="shared" si="6"/>
        <v>15</v>
      </c>
      <c r="AA15" s="36">
        <v>18</v>
      </c>
      <c r="AB15" s="36">
        <v>0</v>
      </c>
      <c r="AC15" s="36">
        <v>6</v>
      </c>
      <c r="AD15" s="36">
        <f t="shared" si="7"/>
        <v>0</v>
      </c>
      <c r="AE15" s="36">
        <v>0</v>
      </c>
      <c r="AF15" s="36">
        <v>1</v>
      </c>
      <c r="AG15" s="80">
        <v>10</v>
      </c>
      <c r="AH15" s="81">
        <f t="shared" si="8"/>
        <v>10</v>
      </c>
      <c r="AI15" s="82">
        <v>10.209</v>
      </c>
      <c r="AJ15" s="83">
        <v>0</v>
      </c>
      <c r="AK15" s="83">
        <v>15</v>
      </c>
      <c r="AL15" s="89">
        <f t="shared" si="9"/>
        <v>0</v>
      </c>
      <c r="AM15" s="82">
        <v>0</v>
      </c>
      <c r="AN15" s="83">
        <v>0</v>
      </c>
      <c r="AO15" s="83">
        <v>10</v>
      </c>
      <c r="AP15" s="89">
        <f t="shared" si="10"/>
        <v>0</v>
      </c>
      <c r="AQ15" s="124">
        <f t="shared" si="11"/>
        <v>100</v>
      </c>
    </row>
    <row r="16" spans="1:43" ht="30.75" customHeight="1">
      <c r="A16" s="17" t="s">
        <v>59</v>
      </c>
      <c r="B16" s="18" t="s">
        <v>60</v>
      </c>
      <c r="C16" s="41">
        <f t="shared" si="0"/>
        <v>68.517</v>
      </c>
      <c r="D16" s="36">
        <v>4.183</v>
      </c>
      <c r="E16" s="36">
        <v>0.895</v>
      </c>
      <c r="F16" s="36">
        <v>6</v>
      </c>
      <c r="G16" s="36">
        <f t="shared" si="1"/>
        <v>5.37</v>
      </c>
      <c r="H16" s="128">
        <v>35.342</v>
      </c>
      <c r="I16" s="128">
        <v>0.961</v>
      </c>
      <c r="J16" s="128">
        <v>11</v>
      </c>
      <c r="K16" s="128">
        <f t="shared" si="2"/>
        <v>10.571</v>
      </c>
      <c r="L16" s="36">
        <v>87.8</v>
      </c>
      <c r="M16" s="36">
        <v>0.861</v>
      </c>
      <c r="N16" s="36">
        <v>15</v>
      </c>
      <c r="O16" s="36">
        <f t="shared" si="3"/>
        <v>12.915</v>
      </c>
      <c r="P16" s="36">
        <v>0.2</v>
      </c>
      <c r="Q16" s="36">
        <v>0.961</v>
      </c>
      <c r="R16" s="36">
        <v>6</v>
      </c>
      <c r="S16" s="36">
        <f t="shared" si="4"/>
        <v>5.766</v>
      </c>
      <c r="T16" s="36">
        <v>24</v>
      </c>
      <c r="U16" s="36">
        <v>0</v>
      </c>
      <c r="V16" s="36">
        <v>6</v>
      </c>
      <c r="W16" s="36">
        <f t="shared" si="5"/>
        <v>0</v>
      </c>
      <c r="X16" s="36">
        <v>1</v>
      </c>
      <c r="Y16" s="36">
        <v>15</v>
      </c>
      <c r="Z16" s="36">
        <f t="shared" si="6"/>
        <v>15</v>
      </c>
      <c r="AA16" s="36">
        <v>3</v>
      </c>
      <c r="AB16" s="36">
        <v>0</v>
      </c>
      <c r="AC16" s="36">
        <v>6</v>
      </c>
      <c r="AD16" s="36">
        <f t="shared" si="7"/>
        <v>0</v>
      </c>
      <c r="AE16" s="36">
        <v>0</v>
      </c>
      <c r="AF16" s="36">
        <v>1</v>
      </c>
      <c r="AG16" s="80">
        <v>10</v>
      </c>
      <c r="AH16" s="81">
        <f t="shared" si="8"/>
        <v>10</v>
      </c>
      <c r="AI16" s="82">
        <v>5.921</v>
      </c>
      <c r="AJ16" s="83">
        <v>0.593</v>
      </c>
      <c r="AK16" s="83">
        <v>15</v>
      </c>
      <c r="AL16" s="89">
        <f t="shared" si="9"/>
        <v>8.895</v>
      </c>
      <c r="AM16" s="82">
        <v>0</v>
      </c>
      <c r="AN16" s="83">
        <v>0</v>
      </c>
      <c r="AO16" s="83">
        <v>10</v>
      </c>
      <c r="AP16" s="89">
        <f t="shared" si="10"/>
        <v>0</v>
      </c>
      <c r="AQ16" s="124">
        <f t="shared" si="11"/>
        <v>100</v>
      </c>
    </row>
    <row r="17" spans="1:43" ht="28.5" customHeight="1">
      <c r="A17" s="17" t="s">
        <v>61</v>
      </c>
      <c r="B17" s="18" t="s">
        <v>62</v>
      </c>
      <c r="C17" s="41">
        <f t="shared" si="0"/>
        <v>61.74</v>
      </c>
      <c r="D17" s="36">
        <v>2.233</v>
      </c>
      <c r="E17" s="36">
        <v>1</v>
      </c>
      <c r="F17" s="36">
        <v>6</v>
      </c>
      <c r="G17" s="36">
        <f t="shared" si="1"/>
        <v>6</v>
      </c>
      <c r="H17" s="128">
        <v>31.853</v>
      </c>
      <c r="I17" s="128">
        <v>1</v>
      </c>
      <c r="J17" s="128">
        <v>11</v>
      </c>
      <c r="K17" s="128">
        <f t="shared" si="2"/>
        <v>11</v>
      </c>
      <c r="L17" s="36">
        <v>92.6</v>
      </c>
      <c r="M17" s="36">
        <v>0.916</v>
      </c>
      <c r="N17" s="36">
        <v>15</v>
      </c>
      <c r="O17" s="36">
        <f t="shared" si="3"/>
        <v>13.74</v>
      </c>
      <c r="P17" s="36">
        <v>0</v>
      </c>
      <c r="Q17" s="36">
        <v>1</v>
      </c>
      <c r="R17" s="36">
        <v>6</v>
      </c>
      <c r="S17" s="36">
        <f t="shared" si="4"/>
        <v>6</v>
      </c>
      <c r="T17" s="36">
        <v>42</v>
      </c>
      <c r="U17" s="36">
        <v>0</v>
      </c>
      <c r="V17" s="36">
        <v>6</v>
      </c>
      <c r="W17" s="36">
        <f t="shared" si="5"/>
        <v>0</v>
      </c>
      <c r="X17" s="36">
        <v>1</v>
      </c>
      <c r="Y17" s="36">
        <v>15</v>
      </c>
      <c r="Z17" s="36">
        <f t="shared" si="6"/>
        <v>15</v>
      </c>
      <c r="AA17" s="36">
        <v>11</v>
      </c>
      <c r="AB17" s="36">
        <v>0</v>
      </c>
      <c r="AC17" s="36">
        <v>6</v>
      </c>
      <c r="AD17" s="36">
        <f t="shared" si="7"/>
        <v>0</v>
      </c>
      <c r="AE17" s="36">
        <v>0</v>
      </c>
      <c r="AF17" s="36">
        <v>1</v>
      </c>
      <c r="AG17" s="80">
        <v>10</v>
      </c>
      <c r="AH17" s="81">
        <f t="shared" si="8"/>
        <v>10</v>
      </c>
      <c r="AI17" s="82">
        <v>26.795</v>
      </c>
      <c r="AJ17" s="83">
        <v>0</v>
      </c>
      <c r="AK17" s="83">
        <v>15</v>
      </c>
      <c r="AL17" s="89">
        <f t="shared" si="9"/>
        <v>0</v>
      </c>
      <c r="AM17" s="82">
        <v>0</v>
      </c>
      <c r="AN17" s="83">
        <v>0</v>
      </c>
      <c r="AO17" s="83">
        <v>10</v>
      </c>
      <c r="AP17" s="89">
        <f t="shared" si="10"/>
        <v>0</v>
      </c>
      <c r="AQ17" s="124">
        <f t="shared" si="11"/>
        <v>100</v>
      </c>
    </row>
    <row r="18" spans="1:43" ht="36.75" customHeight="1">
      <c r="A18" s="17" t="s">
        <v>63</v>
      </c>
      <c r="B18" s="18" t="s">
        <v>64</v>
      </c>
      <c r="C18" s="41">
        <f>G18+K18+O18+S18+W18+Z18+AD18+AH18+AL18</f>
        <v>70.89313</v>
      </c>
      <c r="D18" s="36">
        <v>0.753</v>
      </c>
      <c r="E18" s="36">
        <v>1</v>
      </c>
      <c r="F18" s="36">
        <v>6.67</v>
      </c>
      <c r="G18" s="36">
        <f t="shared" si="1"/>
        <v>6.67</v>
      </c>
      <c r="H18" s="128">
        <v>34.225</v>
      </c>
      <c r="I18" s="128">
        <v>0.993</v>
      </c>
      <c r="J18" s="128">
        <v>12.2</v>
      </c>
      <c r="K18" s="128">
        <f t="shared" si="2"/>
        <v>12.1146</v>
      </c>
      <c r="L18" s="36">
        <v>75.6</v>
      </c>
      <c r="M18" s="36">
        <v>0.726</v>
      </c>
      <c r="N18" s="36">
        <v>16.67</v>
      </c>
      <c r="O18" s="36">
        <f t="shared" si="3"/>
        <v>12.10242</v>
      </c>
      <c r="P18" s="36">
        <v>0</v>
      </c>
      <c r="Q18" s="36">
        <v>1</v>
      </c>
      <c r="R18" s="36">
        <v>6.67</v>
      </c>
      <c r="S18" s="36">
        <f t="shared" si="4"/>
        <v>6.67</v>
      </c>
      <c r="T18" s="36">
        <v>24</v>
      </c>
      <c r="U18" s="36">
        <v>0</v>
      </c>
      <c r="V18" s="36">
        <v>6.67</v>
      </c>
      <c r="W18" s="36">
        <f t="shared" si="5"/>
        <v>0</v>
      </c>
      <c r="X18" s="36">
        <v>1</v>
      </c>
      <c r="Y18" s="36">
        <v>16.67</v>
      </c>
      <c r="Z18" s="36">
        <f t="shared" si="6"/>
        <v>16.67</v>
      </c>
      <c r="AA18" s="36">
        <v>1</v>
      </c>
      <c r="AB18" s="36">
        <v>0.833</v>
      </c>
      <c r="AC18" s="36">
        <v>6.67</v>
      </c>
      <c r="AD18" s="36">
        <f t="shared" si="7"/>
        <v>5.556109999999999</v>
      </c>
      <c r="AE18" s="36">
        <v>0</v>
      </c>
      <c r="AF18" s="36">
        <v>1</v>
      </c>
      <c r="AG18" s="80">
        <v>11.11</v>
      </c>
      <c r="AH18" s="81">
        <f t="shared" si="8"/>
        <v>11.11</v>
      </c>
      <c r="AI18" s="82">
        <v>18.571</v>
      </c>
      <c r="AJ18" s="83">
        <v>0</v>
      </c>
      <c r="AK18" s="83">
        <v>16.67</v>
      </c>
      <c r="AL18" s="89">
        <f t="shared" si="9"/>
        <v>0</v>
      </c>
      <c r="AM18" s="131" t="s">
        <v>102</v>
      </c>
      <c r="AN18" s="132" t="s">
        <v>74</v>
      </c>
      <c r="AO18" s="132" t="s">
        <v>74</v>
      </c>
      <c r="AP18" s="133" t="s">
        <v>74</v>
      </c>
      <c r="AQ18" s="124">
        <f>F18+J18+N18+R18+V18+Y18+AC18+AG18+AK18</f>
        <v>100.00000000000001</v>
      </c>
    </row>
    <row r="19" spans="1:43" ht="25.5" customHeight="1">
      <c r="A19" s="17" t="s">
        <v>65</v>
      </c>
      <c r="B19" s="18" t="s">
        <v>66</v>
      </c>
      <c r="C19" s="41">
        <f>G19+S19+W19+Z19+AH19+AL19</f>
        <v>63.793</v>
      </c>
      <c r="D19" s="36">
        <v>1.431</v>
      </c>
      <c r="E19" s="36">
        <v>1</v>
      </c>
      <c r="F19" s="36">
        <v>10.345</v>
      </c>
      <c r="G19" s="36">
        <f t="shared" si="1"/>
        <v>10.345</v>
      </c>
      <c r="H19" s="128" t="s">
        <v>74</v>
      </c>
      <c r="I19" s="128" t="s">
        <v>74</v>
      </c>
      <c r="J19" s="128" t="s">
        <v>74</v>
      </c>
      <c r="K19" s="128" t="s">
        <v>74</v>
      </c>
      <c r="L19" s="36" t="s">
        <v>73</v>
      </c>
      <c r="M19" s="36" t="s">
        <v>73</v>
      </c>
      <c r="N19" s="36" t="s">
        <v>73</v>
      </c>
      <c r="O19" s="36" t="s">
        <v>73</v>
      </c>
      <c r="P19" s="36">
        <v>0</v>
      </c>
      <c r="Q19" s="36">
        <v>1</v>
      </c>
      <c r="R19" s="36">
        <v>10.345</v>
      </c>
      <c r="S19" s="36">
        <f t="shared" si="4"/>
        <v>10.345</v>
      </c>
      <c r="T19" s="36">
        <v>50</v>
      </c>
      <c r="U19" s="36">
        <v>0</v>
      </c>
      <c r="V19" s="36">
        <v>10.345</v>
      </c>
      <c r="W19" s="36">
        <f t="shared" si="5"/>
        <v>0</v>
      </c>
      <c r="X19" s="36">
        <v>1</v>
      </c>
      <c r="Y19" s="36">
        <v>25.862</v>
      </c>
      <c r="Z19" s="36">
        <f t="shared" si="6"/>
        <v>25.862</v>
      </c>
      <c r="AA19" s="36" t="s">
        <v>73</v>
      </c>
      <c r="AB19" s="36" t="s">
        <v>73</v>
      </c>
      <c r="AC19" s="36" t="s">
        <v>73</v>
      </c>
      <c r="AD19" s="36" t="s">
        <v>73</v>
      </c>
      <c r="AE19" s="36">
        <v>0</v>
      </c>
      <c r="AF19" s="36">
        <v>1</v>
      </c>
      <c r="AG19" s="80">
        <v>17.241</v>
      </c>
      <c r="AH19" s="81">
        <f t="shared" si="8"/>
        <v>17.241</v>
      </c>
      <c r="AI19" s="82">
        <v>24.741</v>
      </c>
      <c r="AJ19" s="83">
        <v>0</v>
      </c>
      <c r="AK19" s="83">
        <v>25.862</v>
      </c>
      <c r="AL19" s="83">
        <f t="shared" si="9"/>
        <v>0</v>
      </c>
      <c r="AM19" s="131" t="s">
        <v>102</v>
      </c>
      <c r="AN19" s="132" t="s">
        <v>74</v>
      </c>
      <c r="AO19" s="132" t="s">
        <v>74</v>
      </c>
      <c r="AP19" s="132" t="s">
        <v>74</v>
      </c>
      <c r="AQ19" s="124">
        <f>F19+R19+V19+Y19+AG19+AK19</f>
        <v>100</v>
      </c>
    </row>
    <row r="20" spans="1:34" s="76" customFormat="1" ht="22.5" customHeight="1">
      <c r="A20" s="74"/>
      <c r="B20" s="75"/>
      <c r="C20" s="59"/>
      <c r="D20" s="59"/>
      <c r="E20" s="59"/>
      <c r="F20" s="59"/>
      <c r="G20" s="59"/>
      <c r="H20" s="129"/>
      <c r="I20" s="129"/>
      <c r="J20" s="129"/>
      <c r="K20" s="12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78"/>
      <c r="AH20" s="78"/>
    </row>
    <row r="21" spans="1:34" s="76" customFormat="1" ht="25.5" customHeight="1">
      <c r="A21" s="74"/>
      <c r="B21" s="75"/>
      <c r="C21" s="59"/>
      <c r="D21" s="59"/>
      <c r="E21" s="59"/>
      <c r="F21" s="59"/>
      <c r="G21" s="59"/>
      <c r="H21" s="129"/>
      <c r="I21" s="129"/>
      <c r="J21" s="129"/>
      <c r="K21" s="12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78"/>
      <c r="AH21" s="78"/>
    </row>
    <row r="22" spans="1:34" s="76" customFormat="1" ht="21.75" customHeight="1">
      <c r="A22" s="74"/>
      <c r="B22" s="75"/>
      <c r="C22" s="59"/>
      <c r="D22" s="59"/>
      <c r="E22" s="59"/>
      <c r="F22" s="59"/>
      <c r="G22" s="59"/>
      <c r="H22" s="129"/>
      <c r="I22" s="129"/>
      <c r="J22" s="129"/>
      <c r="K22" s="12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78"/>
      <c r="AH22" s="78"/>
    </row>
    <row r="23" spans="1:34" s="76" customFormat="1" ht="21" customHeight="1">
      <c r="A23" s="74"/>
      <c r="B23" s="75"/>
      <c r="C23" s="59"/>
      <c r="D23" s="59"/>
      <c r="E23" s="59"/>
      <c r="F23" s="59"/>
      <c r="G23" s="59"/>
      <c r="H23" s="129"/>
      <c r="I23" s="129"/>
      <c r="J23" s="129"/>
      <c r="K23" s="12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78"/>
      <c r="AH23" s="78"/>
    </row>
    <row r="24" spans="1:34" s="76" customFormat="1" ht="24" customHeight="1">
      <c r="A24" s="74"/>
      <c r="B24" s="75"/>
      <c r="C24" s="59"/>
      <c r="D24" s="59"/>
      <c r="E24" s="59"/>
      <c r="F24" s="59"/>
      <c r="G24" s="59"/>
      <c r="H24" s="129"/>
      <c r="I24" s="129"/>
      <c r="J24" s="129"/>
      <c r="K24" s="12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78"/>
      <c r="AH24" s="78"/>
    </row>
    <row r="25" spans="1:34" s="76" customFormat="1" ht="20.25" customHeight="1">
      <c r="A25" s="74"/>
      <c r="B25" s="75"/>
      <c r="C25" s="59"/>
      <c r="D25" s="59"/>
      <c r="E25" s="59"/>
      <c r="F25" s="59"/>
      <c r="G25" s="59"/>
      <c r="H25" s="129"/>
      <c r="I25" s="129"/>
      <c r="J25" s="129"/>
      <c r="K25" s="12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78"/>
      <c r="AH25" s="78"/>
    </row>
    <row r="26" spans="1:34" s="76" customFormat="1" ht="15.75" customHeight="1">
      <c r="A26" s="74"/>
      <c r="B26" s="75"/>
      <c r="C26" s="59"/>
      <c r="D26" s="59"/>
      <c r="E26" s="59"/>
      <c r="F26" s="59"/>
      <c r="G26" s="59"/>
      <c r="H26" s="129"/>
      <c r="I26" s="129"/>
      <c r="J26" s="129"/>
      <c r="K26" s="12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78"/>
      <c r="AH26" s="78"/>
    </row>
    <row r="27" spans="1:34" s="76" customFormat="1" ht="22.5" customHeight="1">
      <c r="A27" s="74"/>
      <c r="B27" s="75"/>
      <c r="C27" s="59"/>
      <c r="D27" s="59"/>
      <c r="E27" s="59"/>
      <c r="F27" s="59"/>
      <c r="G27" s="59"/>
      <c r="H27" s="129"/>
      <c r="I27" s="129"/>
      <c r="J27" s="129"/>
      <c r="K27" s="12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78"/>
      <c r="AH27" s="78"/>
    </row>
    <row r="28" spans="1:34" s="76" customFormat="1" ht="32.25" customHeight="1">
      <c r="A28" s="74"/>
      <c r="B28" s="75"/>
      <c r="C28" s="59"/>
      <c r="D28" s="59"/>
      <c r="E28" s="59"/>
      <c r="F28" s="59"/>
      <c r="G28" s="59"/>
      <c r="H28" s="129"/>
      <c r="I28" s="129"/>
      <c r="J28" s="129"/>
      <c r="K28" s="12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78"/>
      <c r="AH28" s="78"/>
    </row>
    <row r="29" spans="1:34" s="76" customFormat="1" ht="21.75" customHeight="1">
      <c r="A29" s="74"/>
      <c r="B29" s="75"/>
      <c r="C29" s="59"/>
      <c r="D29" s="59"/>
      <c r="E29" s="59"/>
      <c r="F29" s="59"/>
      <c r="G29" s="59"/>
      <c r="H29" s="129"/>
      <c r="I29" s="129"/>
      <c r="J29" s="129"/>
      <c r="K29" s="12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78"/>
      <c r="AH29" s="78"/>
    </row>
    <row r="30" spans="1:34" s="76" customFormat="1" ht="15.75" customHeight="1">
      <c r="A30" s="74"/>
      <c r="B30" s="75"/>
      <c r="C30" s="59"/>
      <c r="D30" s="59"/>
      <c r="E30" s="59"/>
      <c r="F30" s="59"/>
      <c r="G30" s="59"/>
      <c r="H30" s="129"/>
      <c r="I30" s="129"/>
      <c r="J30" s="129"/>
      <c r="K30" s="12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78"/>
      <c r="AH30" s="78"/>
    </row>
    <row r="31" spans="1:34" s="76" customFormat="1" ht="17.25" customHeight="1">
      <c r="A31" s="74"/>
      <c r="B31" s="75"/>
      <c r="C31" s="59"/>
      <c r="D31" s="59"/>
      <c r="E31" s="59"/>
      <c r="F31" s="59"/>
      <c r="G31" s="59"/>
      <c r="H31" s="129"/>
      <c r="I31" s="129"/>
      <c r="J31" s="129"/>
      <c r="K31" s="12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78"/>
      <c r="AH31" s="78"/>
    </row>
    <row r="32" spans="1:34" s="76" customFormat="1" ht="22.5" customHeight="1">
      <c r="A32" s="74"/>
      <c r="B32" s="75"/>
      <c r="C32" s="59"/>
      <c r="D32" s="59"/>
      <c r="E32" s="59"/>
      <c r="F32" s="59"/>
      <c r="G32" s="59"/>
      <c r="H32" s="129"/>
      <c r="I32" s="129"/>
      <c r="J32" s="129"/>
      <c r="K32" s="12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78"/>
      <c r="AH32" s="78"/>
    </row>
    <row r="33" spans="1:34" s="76" customFormat="1" ht="22.5" customHeight="1">
      <c r="A33" s="74"/>
      <c r="B33" s="75"/>
      <c r="C33" s="59"/>
      <c r="D33" s="59"/>
      <c r="E33" s="59"/>
      <c r="F33" s="59"/>
      <c r="G33" s="59"/>
      <c r="H33" s="129"/>
      <c r="I33" s="129"/>
      <c r="J33" s="129"/>
      <c r="K33" s="12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78"/>
      <c r="AH33" s="78"/>
    </row>
    <row r="34" spans="1:34" s="76" customFormat="1" ht="21.75" customHeight="1">
      <c r="A34" s="74"/>
      <c r="B34" s="75"/>
      <c r="C34" s="59"/>
      <c r="D34" s="59"/>
      <c r="E34" s="59"/>
      <c r="F34" s="59"/>
      <c r="G34" s="59"/>
      <c r="H34" s="129"/>
      <c r="I34" s="129"/>
      <c r="J34" s="129"/>
      <c r="K34" s="12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78"/>
      <c r="AH34" s="78"/>
    </row>
    <row r="35" spans="1:34" s="76" customFormat="1" ht="21" customHeight="1">
      <c r="A35" s="74"/>
      <c r="B35" s="75"/>
      <c r="C35" s="59"/>
      <c r="D35" s="59"/>
      <c r="E35" s="59"/>
      <c r="F35" s="59"/>
      <c r="G35" s="59"/>
      <c r="H35" s="129"/>
      <c r="I35" s="129"/>
      <c r="J35" s="129"/>
      <c r="K35" s="12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78"/>
      <c r="AH35" s="78"/>
    </row>
    <row r="36" spans="1:34" s="76" customFormat="1" ht="20.25" customHeight="1">
      <c r="A36" s="74"/>
      <c r="B36" s="75"/>
      <c r="C36" s="59"/>
      <c r="D36" s="59"/>
      <c r="E36" s="59"/>
      <c r="F36" s="59"/>
      <c r="G36" s="59"/>
      <c r="H36" s="129"/>
      <c r="I36" s="129"/>
      <c r="J36" s="129"/>
      <c r="K36" s="12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78"/>
      <c r="AH36" s="78"/>
    </row>
    <row r="37" spans="1:34" s="76" customFormat="1" ht="22.5" customHeight="1">
      <c r="A37" s="74"/>
      <c r="B37" s="75"/>
      <c r="C37" s="59"/>
      <c r="D37" s="59"/>
      <c r="E37" s="59"/>
      <c r="F37" s="59"/>
      <c r="G37" s="59"/>
      <c r="H37" s="129"/>
      <c r="I37" s="129"/>
      <c r="J37" s="129"/>
      <c r="K37" s="12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78"/>
      <c r="AH37" s="78"/>
    </row>
    <row r="38" spans="1:34" s="76" customFormat="1" ht="25.5" customHeight="1">
      <c r="A38" s="74"/>
      <c r="B38" s="75"/>
      <c r="C38" s="59"/>
      <c r="D38" s="59"/>
      <c r="E38" s="59"/>
      <c r="F38" s="59"/>
      <c r="G38" s="59"/>
      <c r="H38" s="129"/>
      <c r="I38" s="129"/>
      <c r="J38" s="129"/>
      <c r="K38" s="12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78"/>
      <c r="AH38" s="78"/>
    </row>
    <row r="39" spans="1:34" s="76" customFormat="1" ht="32.25" customHeight="1">
      <c r="A39" s="74"/>
      <c r="B39" s="75"/>
      <c r="C39" s="59"/>
      <c r="D39" s="59"/>
      <c r="E39" s="59"/>
      <c r="F39" s="59"/>
      <c r="G39" s="59"/>
      <c r="H39" s="129"/>
      <c r="I39" s="129"/>
      <c r="J39" s="129"/>
      <c r="K39" s="12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78"/>
      <c r="AH39" s="78"/>
    </row>
    <row r="40" spans="1:34" s="76" customFormat="1" ht="30" customHeight="1">
      <c r="A40" s="74"/>
      <c r="B40" s="75"/>
      <c r="C40" s="59"/>
      <c r="D40" s="59"/>
      <c r="E40" s="59"/>
      <c r="F40" s="59"/>
      <c r="G40" s="59"/>
      <c r="H40" s="129"/>
      <c r="I40" s="129"/>
      <c r="J40" s="129"/>
      <c r="K40" s="12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78"/>
      <c r="AH40" s="78"/>
    </row>
    <row r="41" spans="1:34" s="76" customFormat="1" ht="25.5" customHeight="1">
      <c r="A41" s="74"/>
      <c r="B41" s="75"/>
      <c r="C41" s="59"/>
      <c r="D41" s="59"/>
      <c r="E41" s="59"/>
      <c r="F41" s="59"/>
      <c r="G41" s="59"/>
      <c r="H41" s="129"/>
      <c r="I41" s="129"/>
      <c r="J41" s="129"/>
      <c r="K41" s="12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78"/>
      <c r="AH41" s="78"/>
    </row>
    <row r="42" spans="1:34" s="76" customFormat="1" ht="25.5" customHeight="1">
      <c r="A42" s="74"/>
      <c r="B42" s="75"/>
      <c r="C42" s="59"/>
      <c r="D42" s="59"/>
      <c r="E42" s="59"/>
      <c r="F42" s="59"/>
      <c r="G42" s="59"/>
      <c r="H42" s="129"/>
      <c r="I42" s="129"/>
      <c r="J42" s="129"/>
      <c r="K42" s="12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78"/>
      <c r="AH42" s="78"/>
    </row>
    <row r="43" spans="1:34" s="76" customFormat="1" ht="27.75" customHeight="1">
      <c r="A43" s="77"/>
      <c r="B43" s="75"/>
      <c r="C43" s="59"/>
      <c r="D43" s="59"/>
      <c r="E43" s="59"/>
      <c r="F43" s="59"/>
      <c r="G43" s="59"/>
      <c r="H43" s="129"/>
      <c r="I43" s="129"/>
      <c r="J43" s="129"/>
      <c r="K43" s="12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78"/>
      <c r="AH43" s="78"/>
    </row>
    <row r="44" spans="2:11" s="76" customFormat="1" ht="15">
      <c r="B44" s="79"/>
      <c r="H44" s="130"/>
      <c r="I44" s="130"/>
      <c r="J44" s="130"/>
      <c r="K44" s="130"/>
    </row>
  </sheetData>
  <sheetProtection/>
  <autoFilter ref="A4:AL4"/>
  <mergeCells count="14">
    <mergeCell ref="AI2:AL2"/>
    <mergeCell ref="AM2:AP2"/>
    <mergeCell ref="A1:I1"/>
    <mergeCell ref="C2:C3"/>
    <mergeCell ref="B2:B3"/>
    <mergeCell ref="A2:A3"/>
    <mergeCell ref="AA2:AD2"/>
    <mergeCell ref="AE2:AH2"/>
    <mergeCell ref="D2:G2"/>
    <mergeCell ref="H2:K2"/>
    <mergeCell ref="L2:O2"/>
    <mergeCell ref="P2:S2"/>
    <mergeCell ref="T2:W2"/>
    <mergeCell ref="X2:Z2"/>
  </mergeCells>
  <printOptions/>
  <pageMargins left="0.1968503937007874" right="0.2362204724409449" top="0.3937007874015748" bottom="0.35433070866141736" header="0.31496062992125984" footer="0.31496062992125984"/>
  <pageSetup fitToHeight="2" fitToWidth="1" horizontalDpi="600" verticalDpi="600" orientation="landscape" paperSize="9" scale="44" r:id="rId1"/>
  <rowBreaks count="1" manualBreakCount="1">
    <brk id="19" max="41" man="1"/>
  </rowBreaks>
  <colBreaks count="1" manualBreakCount="1">
    <brk id="26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4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5" sqref="A5:IV5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9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2" width="7.421875" style="0" customWidth="1"/>
    <col min="13" max="13" width="8.00390625" style="0" customWidth="1"/>
    <col min="14" max="14" width="8.421875" style="0" customWidth="1"/>
    <col min="15" max="15" width="11.00390625" style="0" customWidth="1"/>
    <col min="16" max="18" width="9.140625" style="27" customWidth="1"/>
  </cols>
  <sheetData>
    <row r="1" spans="1:18" s="7" customFormat="1" ht="40.5" customHeight="1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P1" s="84"/>
      <c r="Q1" s="84"/>
      <c r="R1" s="84"/>
    </row>
    <row r="2" spans="1:18" s="7" customFormat="1" ht="67.5" customHeight="1">
      <c r="A2" s="169" t="s">
        <v>6</v>
      </c>
      <c r="B2" s="169" t="s">
        <v>9</v>
      </c>
      <c r="C2" s="171" t="s">
        <v>41</v>
      </c>
      <c r="D2" s="172" t="s">
        <v>86</v>
      </c>
      <c r="E2" s="168"/>
      <c r="F2" s="168"/>
      <c r="G2" s="173"/>
      <c r="H2" s="172" t="s">
        <v>70</v>
      </c>
      <c r="I2" s="168"/>
      <c r="J2" s="168"/>
      <c r="K2" s="173"/>
      <c r="L2" s="168" t="s">
        <v>87</v>
      </c>
      <c r="M2" s="168"/>
      <c r="N2" s="168"/>
      <c r="O2" s="168"/>
      <c r="P2" s="167" t="s">
        <v>76</v>
      </c>
      <c r="Q2" s="167"/>
      <c r="R2" s="167"/>
    </row>
    <row r="3" spans="1:18" s="11" customFormat="1" ht="21.75" customHeight="1">
      <c r="A3" s="170"/>
      <c r="B3" s="170"/>
      <c r="C3" s="171"/>
      <c r="D3" s="8" t="s">
        <v>32</v>
      </c>
      <c r="E3" s="9" t="s">
        <v>8</v>
      </c>
      <c r="F3" s="9" t="s">
        <v>67</v>
      </c>
      <c r="G3" s="9" t="s">
        <v>68</v>
      </c>
      <c r="H3" s="8" t="s">
        <v>32</v>
      </c>
      <c r="I3" s="9" t="s">
        <v>8</v>
      </c>
      <c r="J3" s="9" t="s">
        <v>67</v>
      </c>
      <c r="K3" s="9" t="s">
        <v>68</v>
      </c>
      <c r="L3" s="8" t="s">
        <v>32</v>
      </c>
      <c r="M3" s="9" t="s">
        <v>8</v>
      </c>
      <c r="N3" s="9" t="s">
        <v>67</v>
      </c>
      <c r="O3" s="70" t="s">
        <v>68</v>
      </c>
      <c r="P3" s="9" t="s">
        <v>8</v>
      </c>
      <c r="Q3" s="9" t="s">
        <v>67</v>
      </c>
      <c r="R3" s="9" t="s">
        <v>68</v>
      </c>
    </row>
    <row r="4" spans="1:18" s="6" customFormat="1" ht="9.75" customHeight="1">
      <c r="A4" s="5"/>
      <c r="B4" s="5"/>
      <c r="C4" s="40"/>
      <c r="P4" s="26"/>
      <c r="Q4" s="26"/>
      <c r="R4" s="26"/>
    </row>
    <row r="5" spans="1:19" ht="23.25" customHeight="1">
      <c r="A5" s="17" t="s">
        <v>43</v>
      </c>
      <c r="B5" s="18" t="s">
        <v>44</v>
      </c>
      <c r="C5" s="41">
        <f>G5+K5+O5+R5</f>
        <v>42.349999999999994</v>
      </c>
      <c r="D5" s="36">
        <v>11.355</v>
      </c>
      <c r="E5" s="36">
        <v>0.694</v>
      </c>
      <c r="F5" s="36">
        <v>25</v>
      </c>
      <c r="G5" s="36">
        <f aca="true" t="shared" si="0" ref="G5:G19">E5*F5</f>
        <v>17.349999999999998</v>
      </c>
      <c r="H5" s="36">
        <v>100</v>
      </c>
      <c r="I5" s="36">
        <v>1</v>
      </c>
      <c r="J5" s="36">
        <v>25</v>
      </c>
      <c r="K5" s="36">
        <f aca="true" t="shared" si="1" ref="K5:K19">I5*J5</f>
        <v>25</v>
      </c>
      <c r="L5" s="36">
        <v>45.963</v>
      </c>
      <c r="M5" s="36">
        <v>0</v>
      </c>
      <c r="N5" s="36">
        <v>25</v>
      </c>
      <c r="O5" s="37">
        <f aca="true" t="shared" si="2" ref="O5:O19">M5*N5</f>
        <v>0</v>
      </c>
      <c r="P5" s="85">
        <v>0</v>
      </c>
      <c r="Q5" s="86">
        <v>25</v>
      </c>
      <c r="R5" s="36">
        <f aca="true" t="shared" si="3" ref="R5:R19">P5*Q5</f>
        <v>0</v>
      </c>
      <c r="S5" s="124">
        <f>F5+J5+N5+Q5</f>
        <v>100</v>
      </c>
    </row>
    <row r="6" spans="1:19" ht="27" customHeight="1">
      <c r="A6" s="17" t="s">
        <v>45</v>
      </c>
      <c r="B6" s="18" t="s">
        <v>46</v>
      </c>
      <c r="C6" s="41">
        <f>G6+K6+R6</f>
        <v>66.666</v>
      </c>
      <c r="D6" s="36">
        <v>0.285</v>
      </c>
      <c r="E6" s="36">
        <v>1</v>
      </c>
      <c r="F6" s="36">
        <v>33.333</v>
      </c>
      <c r="G6" s="36">
        <f t="shared" si="0"/>
        <v>33.333</v>
      </c>
      <c r="H6" s="36">
        <v>100</v>
      </c>
      <c r="I6" s="36">
        <v>1</v>
      </c>
      <c r="J6" s="36">
        <v>33.333</v>
      </c>
      <c r="K6" s="36">
        <f t="shared" si="1"/>
        <v>33.333</v>
      </c>
      <c r="L6" s="36" t="s">
        <v>73</v>
      </c>
      <c r="M6" s="36" t="s">
        <v>73</v>
      </c>
      <c r="N6" s="36" t="s">
        <v>73</v>
      </c>
      <c r="O6" s="37" t="s">
        <v>73</v>
      </c>
      <c r="P6" s="85">
        <v>0</v>
      </c>
      <c r="Q6" s="86">
        <v>33.334</v>
      </c>
      <c r="R6" s="36">
        <f t="shared" si="3"/>
        <v>0</v>
      </c>
      <c r="S6" s="124">
        <f>F6+J6+Q6</f>
        <v>100</v>
      </c>
    </row>
    <row r="7" spans="1:19" ht="27" customHeight="1">
      <c r="A7" s="17" t="s">
        <v>43</v>
      </c>
      <c r="B7" s="18" t="s">
        <v>47</v>
      </c>
      <c r="C7" s="41">
        <f>G7+K7+R7</f>
        <v>66.666</v>
      </c>
      <c r="D7" s="36">
        <v>0.023</v>
      </c>
      <c r="E7" s="36">
        <v>1</v>
      </c>
      <c r="F7" s="36">
        <v>33.333</v>
      </c>
      <c r="G7" s="36">
        <f t="shared" si="0"/>
        <v>33.333</v>
      </c>
      <c r="H7" s="36">
        <v>100</v>
      </c>
      <c r="I7" s="36">
        <v>1</v>
      </c>
      <c r="J7" s="36">
        <v>33.333</v>
      </c>
      <c r="K7" s="36">
        <f t="shared" si="1"/>
        <v>33.333</v>
      </c>
      <c r="L7" s="36" t="s">
        <v>73</v>
      </c>
      <c r="M7" s="36" t="s">
        <v>73</v>
      </c>
      <c r="N7" s="36" t="s">
        <v>73</v>
      </c>
      <c r="O7" s="37" t="s">
        <v>73</v>
      </c>
      <c r="P7" s="85">
        <v>0</v>
      </c>
      <c r="Q7" s="86">
        <v>33.334</v>
      </c>
      <c r="R7" s="36">
        <f t="shared" si="3"/>
        <v>0</v>
      </c>
      <c r="S7" s="124">
        <f>F7+J7+Q7</f>
        <v>100</v>
      </c>
    </row>
    <row r="8" spans="1:19" ht="24.75" customHeight="1">
      <c r="A8" s="17" t="s">
        <v>43</v>
      </c>
      <c r="B8" s="18" t="s">
        <v>48</v>
      </c>
      <c r="C8" s="41">
        <f>G8+K8+R8</f>
        <v>33.333</v>
      </c>
      <c r="D8" s="36">
        <v>51.777</v>
      </c>
      <c r="E8" s="36">
        <v>0</v>
      </c>
      <c r="F8" s="36">
        <v>33.333</v>
      </c>
      <c r="G8" s="36">
        <f t="shared" si="0"/>
        <v>0</v>
      </c>
      <c r="H8" s="36">
        <v>100</v>
      </c>
      <c r="I8" s="36">
        <v>1</v>
      </c>
      <c r="J8" s="36">
        <v>33.333</v>
      </c>
      <c r="K8" s="36">
        <f t="shared" si="1"/>
        <v>33.333</v>
      </c>
      <c r="L8" s="36" t="s">
        <v>73</v>
      </c>
      <c r="M8" s="36" t="s">
        <v>73</v>
      </c>
      <c r="N8" s="36" t="s">
        <v>73</v>
      </c>
      <c r="O8" s="37" t="s">
        <v>73</v>
      </c>
      <c r="P8" s="85">
        <v>0</v>
      </c>
      <c r="Q8" s="86">
        <v>33.334</v>
      </c>
      <c r="R8" s="36">
        <f t="shared" si="3"/>
        <v>0</v>
      </c>
      <c r="S8" s="124">
        <f>F8+J8+Q8</f>
        <v>100</v>
      </c>
    </row>
    <row r="9" spans="1:19" ht="24.75" customHeight="1">
      <c r="A9" s="17" t="s">
        <v>43</v>
      </c>
      <c r="B9" s="18" t="s">
        <v>49</v>
      </c>
      <c r="C9" s="41">
        <f>G9+K9+R9</f>
        <v>66.666</v>
      </c>
      <c r="D9" s="36">
        <v>0.018</v>
      </c>
      <c r="E9" s="36">
        <v>1</v>
      </c>
      <c r="F9" s="36">
        <v>33.333</v>
      </c>
      <c r="G9" s="36">
        <f t="shared" si="0"/>
        <v>33.333</v>
      </c>
      <c r="H9" s="36">
        <v>100</v>
      </c>
      <c r="I9" s="36">
        <v>1</v>
      </c>
      <c r="J9" s="36">
        <v>33.333</v>
      </c>
      <c r="K9" s="36">
        <f t="shared" si="1"/>
        <v>33.333</v>
      </c>
      <c r="L9" s="36" t="s">
        <v>73</v>
      </c>
      <c r="M9" s="36" t="s">
        <v>73</v>
      </c>
      <c r="N9" s="36" t="s">
        <v>73</v>
      </c>
      <c r="O9" s="37" t="s">
        <v>73</v>
      </c>
      <c r="P9" s="85">
        <v>0</v>
      </c>
      <c r="Q9" s="86">
        <v>33.334</v>
      </c>
      <c r="R9" s="36">
        <f t="shared" si="3"/>
        <v>0</v>
      </c>
      <c r="S9" s="124">
        <f>F9+J9+Q9</f>
        <v>100</v>
      </c>
    </row>
    <row r="10" spans="1:19" ht="21.75" customHeight="1">
      <c r="A10" s="17" t="s">
        <v>50</v>
      </c>
      <c r="B10" s="18" t="s">
        <v>69</v>
      </c>
      <c r="C10" s="41">
        <f>O10</f>
        <v>100</v>
      </c>
      <c r="D10" s="36" t="s">
        <v>73</v>
      </c>
      <c r="E10" s="36" t="s">
        <v>73</v>
      </c>
      <c r="F10" s="36" t="s">
        <v>73</v>
      </c>
      <c r="G10" s="36" t="s">
        <v>73</v>
      </c>
      <c r="H10" s="36" t="s">
        <v>73</v>
      </c>
      <c r="I10" s="36" t="s">
        <v>73</v>
      </c>
      <c r="J10" s="36" t="s">
        <v>73</v>
      </c>
      <c r="K10" s="36" t="s">
        <v>73</v>
      </c>
      <c r="L10" s="36">
        <v>0</v>
      </c>
      <c r="M10" s="36">
        <v>1</v>
      </c>
      <c r="N10" s="36">
        <v>100</v>
      </c>
      <c r="O10" s="37">
        <f>M10*N10</f>
        <v>100</v>
      </c>
      <c r="P10" s="36" t="s">
        <v>73</v>
      </c>
      <c r="Q10" s="36" t="s">
        <v>73</v>
      </c>
      <c r="R10" s="36" t="s">
        <v>73</v>
      </c>
      <c r="S10" s="124">
        <f>N10</f>
        <v>100</v>
      </c>
    </row>
    <row r="11" spans="1:19" ht="25.5" customHeight="1">
      <c r="A11" s="17" t="s">
        <v>51</v>
      </c>
      <c r="B11" s="18" t="s">
        <v>82</v>
      </c>
      <c r="C11" s="41">
        <f>G11+K11+O11+R11</f>
        <v>59.175000000000004</v>
      </c>
      <c r="D11" s="36">
        <v>21.603</v>
      </c>
      <c r="E11" s="36">
        <v>0.478</v>
      </c>
      <c r="F11" s="36">
        <v>25</v>
      </c>
      <c r="G11" s="36">
        <f t="shared" si="0"/>
        <v>11.95</v>
      </c>
      <c r="H11" s="36">
        <v>100</v>
      </c>
      <c r="I11" s="36">
        <v>1</v>
      </c>
      <c r="J11" s="36">
        <v>25</v>
      </c>
      <c r="K11" s="36">
        <f t="shared" si="1"/>
        <v>25</v>
      </c>
      <c r="L11" s="36">
        <v>0.817</v>
      </c>
      <c r="M11" s="36">
        <v>0.889</v>
      </c>
      <c r="N11" s="36">
        <v>25</v>
      </c>
      <c r="O11" s="37">
        <f t="shared" si="2"/>
        <v>22.225</v>
      </c>
      <c r="P11" s="85">
        <v>0</v>
      </c>
      <c r="Q11" s="85">
        <v>25</v>
      </c>
      <c r="R11" s="36">
        <f t="shared" si="3"/>
        <v>0</v>
      </c>
      <c r="S11" s="124">
        <f>F11+J11+N11+Q11</f>
        <v>100</v>
      </c>
    </row>
    <row r="12" spans="1:19" ht="30" customHeight="1">
      <c r="A12" s="17" t="s">
        <v>52</v>
      </c>
      <c r="B12" s="18" t="s">
        <v>53</v>
      </c>
      <c r="C12" s="41">
        <f>G12+O12+R12</f>
        <v>66.199338</v>
      </c>
      <c r="D12" s="36">
        <v>0</v>
      </c>
      <c r="E12" s="36">
        <v>1</v>
      </c>
      <c r="F12" s="36">
        <v>33.333</v>
      </c>
      <c r="G12" s="36">
        <f t="shared" si="0"/>
        <v>33.333</v>
      </c>
      <c r="H12" s="36" t="s">
        <v>73</v>
      </c>
      <c r="I12" s="36" t="s">
        <v>73</v>
      </c>
      <c r="J12" s="36" t="s">
        <v>73</v>
      </c>
      <c r="K12" s="36" t="s">
        <v>73</v>
      </c>
      <c r="L12" s="36">
        <v>0.1</v>
      </c>
      <c r="M12" s="36">
        <v>0.986</v>
      </c>
      <c r="N12" s="36">
        <v>33.333</v>
      </c>
      <c r="O12" s="37">
        <f t="shared" si="2"/>
        <v>32.866338</v>
      </c>
      <c r="P12" s="85">
        <v>0</v>
      </c>
      <c r="Q12" s="85">
        <v>33.334</v>
      </c>
      <c r="R12" s="36">
        <f t="shared" si="3"/>
        <v>0</v>
      </c>
      <c r="S12" s="124">
        <f>F12+N12+Q12</f>
        <v>100</v>
      </c>
    </row>
    <row r="13" spans="1:19" ht="33" customHeight="1">
      <c r="A13" s="17" t="s">
        <v>54</v>
      </c>
      <c r="B13" s="18" t="s">
        <v>83</v>
      </c>
      <c r="C13" s="41">
        <f>G13+K13+O13+R13</f>
        <v>27.05</v>
      </c>
      <c r="D13" s="36">
        <v>72.789</v>
      </c>
      <c r="E13" s="36">
        <v>0</v>
      </c>
      <c r="F13" s="36">
        <v>25</v>
      </c>
      <c r="G13" s="36">
        <f t="shared" si="0"/>
        <v>0</v>
      </c>
      <c r="H13" s="36">
        <v>100</v>
      </c>
      <c r="I13" s="36">
        <v>1</v>
      </c>
      <c r="J13" s="36">
        <v>25</v>
      </c>
      <c r="K13" s="36">
        <f t="shared" si="1"/>
        <v>25</v>
      </c>
      <c r="L13" s="36">
        <v>15.953</v>
      </c>
      <c r="M13" s="36">
        <v>0.082</v>
      </c>
      <c r="N13" s="36">
        <v>25</v>
      </c>
      <c r="O13" s="37">
        <f t="shared" si="2"/>
        <v>2.0500000000000003</v>
      </c>
      <c r="P13" s="85">
        <v>0</v>
      </c>
      <c r="Q13" s="85">
        <v>25</v>
      </c>
      <c r="R13" s="36">
        <f t="shared" si="3"/>
        <v>0</v>
      </c>
      <c r="S13" s="124">
        <f aca="true" t="shared" si="4" ref="S13:S19">F13+J13+N13+Q13</f>
        <v>100</v>
      </c>
    </row>
    <row r="14" spans="1:19" ht="24.75" customHeight="1">
      <c r="A14" s="17" t="s">
        <v>55</v>
      </c>
      <c r="B14" s="18" t="s">
        <v>56</v>
      </c>
      <c r="C14" s="41">
        <f aca="true" t="shared" si="5" ref="C14:C19">G14+K14+O14+R14</f>
        <v>73.85</v>
      </c>
      <c r="D14" s="36">
        <v>0.465</v>
      </c>
      <c r="E14" s="36">
        <v>1</v>
      </c>
      <c r="F14" s="36">
        <v>25</v>
      </c>
      <c r="G14" s="36">
        <f t="shared" si="0"/>
        <v>25</v>
      </c>
      <c r="H14" s="36">
        <v>100</v>
      </c>
      <c r="I14" s="36">
        <v>1</v>
      </c>
      <c r="J14" s="36">
        <v>25</v>
      </c>
      <c r="K14" s="36">
        <f t="shared" si="1"/>
        <v>25</v>
      </c>
      <c r="L14" s="36">
        <v>0.327</v>
      </c>
      <c r="M14" s="36">
        <v>0.954</v>
      </c>
      <c r="N14" s="36">
        <v>25</v>
      </c>
      <c r="O14" s="37">
        <f t="shared" si="2"/>
        <v>23.849999999999998</v>
      </c>
      <c r="P14" s="85">
        <v>0</v>
      </c>
      <c r="Q14" s="85">
        <v>25</v>
      </c>
      <c r="R14" s="36">
        <f t="shared" si="3"/>
        <v>0</v>
      </c>
      <c r="S14" s="124">
        <f t="shared" si="4"/>
        <v>100</v>
      </c>
    </row>
    <row r="15" spans="1:19" ht="22.5" customHeight="1">
      <c r="A15" s="17" t="s">
        <v>57</v>
      </c>
      <c r="B15" s="18" t="s">
        <v>58</v>
      </c>
      <c r="C15" s="41">
        <f t="shared" si="5"/>
        <v>45.925000000000004</v>
      </c>
      <c r="D15" s="36">
        <v>6.049</v>
      </c>
      <c r="E15" s="36">
        <v>0.828</v>
      </c>
      <c r="F15" s="36">
        <v>25</v>
      </c>
      <c r="G15" s="36">
        <f t="shared" si="0"/>
        <v>20.7</v>
      </c>
      <c r="H15" s="36">
        <v>100</v>
      </c>
      <c r="I15" s="36">
        <v>1</v>
      </c>
      <c r="J15" s="36">
        <v>25</v>
      </c>
      <c r="K15" s="36">
        <f t="shared" si="1"/>
        <v>25</v>
      </c>
      <c r="L15" s="36">
        <v>27.759</v>
      </c>
      <c r="M15" s="36">
        <v>0.009</v>
      </c>
      <c r="N15" s="36">
        <v>25</v>
      </c>
      <c r="O15" s="37">
        <f t="shared" si="2"/>
        <v>0.22499999999999998</v>
      </c>
      <c r="P15" s="85">
        <v>0</v>
      </c>
      <c r="Q15" s="85">
        <v>25</v>
      </c>
      <c r="R15" s="36">
        <f t="shared" si="3"/>
        <v>0</v>
      </c>
      <c r="S15" s="124">
        <f t="shared" si="4"/>
        <v>100</v>
      </c>
    </row>
    <row r="16" spans="1:19" ht="30.75" customHeight="1">
      <c r="A16" s="17" t="s">
        <v>59</v>
      </c>
      <c r="B16" s="18" t="s">
        <v>60</v>
      </c>
      <c r="C16" s="41">
        <f t="shared" si="5"/>
        <v>97.175</v>
      </c>
      <c r="D16" s="36">
        <v>3.881</v>
      </c>
      <c r="E16" s="36">
        <v>0.887</v>
      </c>
      <c r="F16" s="36">
        <v>25</v>
      </c>
      <c r="G16" s="36">
        <f t="shared" si="0"/>
        <v>22.175</v>
      </c>
      <c r="H16" s="36">
        <v>100</v>
      </c>
      <c r="I16" s="36">
        <v>1</v>
      </c>
      <c r="J16" s="36">
        <v>25</v>
      </c>
      <c r="K16" s="36">
        <f t="shared" si="1"/>
        <v>25</v>
      </c>
      <c r="L16" s="36">
        <v>0</v>
      </c>
      <c r="M16" s="36">
        <v>1</v>
      </c>
      <c r="N16" s="36">
        <v>25</v>
      </c>
      <c r="O16" s="37">
        <f t="shared" si="2"/>
        <v>25</v>
      </c>
      <c r="P16" s="85">
        <v>1</v>
      </c>
      <c r="Q16" s="85">
        <v>25</v>
      </c>
      <c r="R16" s="36">
        <f t="shared" si="3"/>
        <v>25</v>
      </c>
      <c r="S16" s="124">
        <f t="shared" si="4"/>
        <v>100</v>
      </c>
    </row>
    <row r="17" spans="1:19" ht="28.5" customHeight="1">
      <c r="A17" s="17" t="s">
        <v>61</v>
      </c>
      <c r="B17" s="18" t="s">
        <v>62</v>
      </c>
      <c r="C17" s="41">
        <f t="shared" si="5"/>
        <v>33.35</v>
      </c>
      <c r="D17" s="36">
        <v>18.832</v>
      </c>
      <c r="E17" s="36">
        <v>0.531</v>
      </c>
      <c r="F17" s="36">
        <v>25</v>
      </c>
      <c r="G17" s="36">
        <f t="shared" si="0"/>
        <v>13.275</v>
      </c>
      <c r="H17" s="36">
        <v>0</v>
      </c>
      <c r="I17" s="36">
        <v>0</v>
      </c>
      <c r="J17" s="36">
        <v>25</v>
      </c>
      <c r="K17" s="36">
        <f t="shared" si="1"/>
        <v>0</v>
      </c>
      <c r="L17" s="36">
        <v>1.516</v>
      </c>
      <c r="M17" s="36">
        <v>0.803</v>
      </c>
      <c r="N17" s="36">
        <v>25</v>
      </c>
      <c r="O17" s="37">
        <f t="shared" si="2"/>
        <v>20.075000000000003</v>
      </c>
      <c r="P17" s="85">
        <v>0</v>
      </c>
      <c r="Q17" s="85">
        <v>25</v>
      </c>
      <c r="R17" s="36">
        <f t="shared" si="3"/>
        <v>0</v>
      </c>
      <c r="S17" s="124">
        <f t="shared" si="4"/>
        <v>100</v>
      </c>
    </row>
    <row r="18" spans="1:19" ht="36.75" customHeight="1">
      <c r="A18" s="17" t="s">
        <v>63</v>
      </c>
      <c r="B18" s="18" t="s">
        <v>64</v>
      </c>
      <c r="C18" s="41">
        <f>G18+O18+R18</f>
        <v>66.666</v>
      </c>
      <c r="D18" s="36">
        <v>0</v>
      </c>
      <c r="E18" s="36">
        <v>1</v>
      </c>
      <c r="F18" s="36">
        <v>33.333</v>
      </c>
      <c r="G18" s="36">
        <f t="shared" si="0"/>
        <v>33.333</v>
      </c>
      <c r="H18" s="36" t="s">
        <v>73</v>
      </c>
      <c r="I18" s="36" t="s">
        <v>73</v>
      </c>
      <c r="J18" s="36" t="s">
        <v>73</v>
      </c>
      <c r="K18" s="36" t="s">
        <v>73</v>
      </c>
      <c r="L18" s="36">
        <v>0</v>
      </c>
      <c r="M18" s="36">
        <v>1</v>
      </c>
      <c r="N18" s="36">
        <v>33.333</v>
      </c>
      <c r="O18" s="37">
        <f t="shared" si="2"/>
        <v>33.333</v>
      </c>
      <c r="P18" s="85">
        <v>0</v>
      </c>
      <c r="Q18" s="85">
        <v>33.334</v>
      </c>
      <c r="R18" s="36">
        <f t="shared" si="3"/>
        <v>0</v>
      </c>
      <c r="S18" s="124">
        <f>F18+N18+Q18</f>
        <v>100</v>
      </c>
    </row>
    <row r="19" spans="1:19" ht="25.5" customHeight="1">
      <c r="A19" s="17" t="s">
        <v>65</v>
      </c>
      <c r="B19" s="18" t="s">
        <v>66</v>
      </c>
      <c r="C19" s="41">
        <f t="shared" si="5"/>
        <v>74.825</v>
      </c>
      <c r="D19" s="36">
        <v>1.507</v>
      </c>
      <c r="E19" s="36">
        <v>1</v>
      </c>
      <c r="F19" s="36">
        <v>25</v>
      </c>
      <c r="G19" s="36">
        <f t="shared" si="0"/>
        <v>25</v>
      </c>
      <c r="H19" s="36">
        <v>100</v>
      </c>
      <c r="I19" s="36">
        <v>1</v>
      </c>
      <c r="J19" s="36">
        <v>25</v>
      </c>
      <c r="K19" s="36">
        <f t="shared" si="1"/>
        <v>25</v>
      </c>
      <c r="L19" s="36">
        <v>0.046</v>
      </c>
      <c r="M19" s="36">
        <v>0.993</v>
      </c>
      <c r="N19" s="36">
        <v>25</v>
      </c>
      <c r="O19" s="37">
        <f t="shared" si="2"/>
        <v>24.825</v>
      </c>
      <c r="P19" s="85">
        <v>0</v>
      </c>
      <c r="Q19" s="85">
        <v>25</v>
      </c>
      <c r="R19" s="36">
        <f t="shared" si="3"/>
        <v>0</v>
      </c>
      <c r="S19" s="124">
        <f t="shared" si="4"/>
        <v>100</v>
      </c>
    </row>
    <row r="20" spans="1:15" s="27" customFormat="1" ht="22.5" customHeight="1">
      <c r="A20" s="56"/>
      <c r="B20" s="57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s="27" customFormat="1" ht="25.5" customHeight="1">
      <c r="A21" s="56"/>
      <c r="B21" s="57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27" customFormat="1" ht="21.75" customHeight="1">
      <c r="A22" s="56"/>
      <c r="B22" s="57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27" customFormat="1" ht="21" customHeight="1">
      <c r="A23" s="56"/>
      <c r="B23" s="57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27" customFormat="1" ht="24" customHeight="1">
      <c r="A24" s="56"/>
      <c r="B24" s="57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s="27" customFormat="1" ht="20.25" customHeight="1">
      <c r="A25" s="56"/>
      <c r="B25" s="57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27" customFormat="1" ht="15.75" customHeight="1">
      <c r="A26" s="56"/>
      <c r="B26" s="57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27" customFormat="1" ht="22.5" customHeight="1">
      <c r="A27" s="56"/>
      <c r="B27" s="57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s="27" customFormat="1" ht="32.25" customHeight="1">
      <c r="A28" s="56"/>
      <c r="B28" s="57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s="27" customFormat="1" ht="21.75" customHeight="1">
      <c r="A29" s="56"/>
      <c r="B29" s="57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s="27" customFormat="1" ht="15.75" customHeight="1">
      <c r="A30" s="56"/>
      <c r="B30" s="57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27" customFormat="1" ht="17.25" customHeight="1">
      <c r="A31" s="56"/>
      <c r="B31" s="57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22.5" customHeight="1">
      <c r="A32" s="56"/>
      <c r="B32" s="57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22.5" customHeight="1">
      <c r="A33" s="56"/>
      <c r="B33" s="57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ht="21.75" customHeight="1">
      <c r="A34" s="56"/>
      <c r="B34" s="57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21" customHeight="1">
      <c r="A35" s="56"/>
      <c r="B35" s="57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20.25" customHeight="1">
      <c r="A36" s="56"/>
      <c r="B36" s="57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22.5" customHeight="1">
      <c r="A37" s="56"/>
      <c r="B37" s="57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25.5" customHeight="1">
      <c r="A38" s="56"/>
      <c r="B38" s="57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32.25" customHeight="1">
      <c r="A39" s="56"/>
      <c r="B39" s="57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30" customHeight="1">
      <c r="A40" s="56"/>
      <c r="B40" s="57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25.5" customHeight="1">
      <c r="A41" s="56"/>
      <c r="B41" s="57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ht="25.5" customHeight="1">
      <c r="A42" s="56"/>
      <c r="B42" s="57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27.75" customHeight="1">
      <c r="A43" s="58"/>
      <c r="B43" s="57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8:15" ht="15">
      <c r="H44" s="46"/>
      <c r="I44" s="46"/>
      <c r="J44" s="46"/>
      <c r="K44" s="46"/>
      <c r="L44" s="46"/>
      <c r="M44" s="46"/>
      <c r="N44" s="46"/>
      <c r="O44" s="46"/>
    </row>
  </sheetData>
  <sheetProtection/>
  <autoFilter ref="A4:R4"/>
  <mergeCells count="8">
    <mergeCell ref="A1:J1"/>
    <mergeCell ref="P2:R2"/>
    <mergeCell ref="L2:O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4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5" sqref="A5:IV5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76" customWidth="1"/>
    <col min="4" max="4" width="8.28125" style="39" customWidth="1"/>
    <col min="5" max="5" width="6.00390625" style="0" customWidth="1"/>
    <col min="6" max="6" width="7.28125" style="0" customWidth="1"/>
    <col min="7" max="7" width="6.140625" style="0" customWidth="1"/>
    <col min="8" max="8" width="7.57421875" style="0" customWidth="1"/>
    <col min="9" max="9" width="6.140625" style="0" customWidth="1"/>
    <col min="10" max="10" width="6.28125" style="0" customWidth="1"/>
    <col min="11" max="11" width="6.7109375" style="0" customWidth="1"/>
    <col min="12" max="12" width="6.8515625" style="0" customWidth="1"/>
    <col min="13" max="13" width="6.57421875" style="0" customWidth="1"/>
    <col min="14" max="14" width="8.28125" style="0" customWidth="1"/>
    <col min="15" max="15" width="7.00390625" style="0" customWidth="1"/>
    <col min="16" max="16" width="10.7109375" style="0" customWidth="1"/>
    <col min="17" max="17" width="11.8515625" style="0" customWidth="1"/>
    <col min="18" max="18" width="10.8515625" style="0" customWidth="1"/>
    <col min="19" max="19" width="8.00390625" style="0" customWidth="1"/>
  </cols>
  <sheetData>
    <row r="1" spans="1:4" s="7" customFormat="1" ht="23.25" customHeight="1">
      <c r="A1" s="166" t="s">
        <v>38</v>
      </c>
      <c r="B1" s="166"/>
      <c r="C1" s="71"/>
      <c r="D1" s="71"/>
    </row>
    <row r="2" spans="1:19" s="7" customFormat="1" ht="88.5" customHeight="1">
      <c r="A2" s="183" t="s">
        <v>6</v>
      </c>
      <c r="B2" s="183" t="s">
        <v>9</v>
      </c>
      <c r="C2" s="181" t="s">
        <v>41</v>
      </c>
      <c r="D2" s="178" t="s">
        <v>88</v>
      </c>
      <c r="E2" s="179"/>
      <c r="F2" s="179"/>
      <c r="G2" s="180"/>
      <c r="H2" s="174" t="s">
        <v>98</v>
      </c>
      <c r="I2" s="175"/>
      <c r="J2" s="175"/>
      <c r="K2" s="176"/>
      <c r="L2" s="174" t="s">
        <v>99</v>
      </c>
      <c r="M2" s="175"/>
      <c r="N2" s="175"/>
      <c r="O2" s="176"/>
      <c r="P2" s="177" t="s">
        <v>100</v>
      </c>
      <c r="Q2" s="177"/>
      <c r="R2" s="177"/>
      <c r="S2" s="177"/>
    </row>
    <row r="3" spans="1:19" s="11" customFormat="1" ht="38.25" customHeight="1">
      <c r="A3" s="184"/>
      <c r="B3" s="184"/>
      <c r="C3" s="182"/>
      <c r="D3" s="73" t="s">
        <v>72</v>
      </c>
      <c r="E3" s="9" t="s">
        <v>8</v>
      </c>
      <c r="F3" s="9" t="s">
        <v>67</v>
      </c>
      <c r="G3" s="9" t="s">
        <v>68</v>
      </c>
      <c r="H3" s="8" t="s">
        <v>32</v>
      </c>
      <c r="I3" s="9" t="s">
        <v>8</v>
      </c>
      <c r="J3" s="9" t="s">
        <v>67</v>
      </c>
      <c r="K3" s="9" t="s">
        <v>68</v>
      </c>
      <c r="L3" s="8" t="s">
        <v>32</v>
      </c>
      <c r="M3" s="9" t="s">
        <v>8</v>
      </c>
      <c r="N3" s="9" t="s">
        <v>67</v>
      </c>
      <c r="O3" s="9" t="s">
        <v>68</v>
      </c>
      <c r="P3" s="8" t="s">
        <v>32</v>
      </c>
      <c r="Q3" s="9" t="s">
        <v>8</v>
      </c>
      <c r="R3" s="9" t="s">
        <v>67</v>
      </c>
      <c r="S3" s="9" t="s">
        <v>68</v>
      </c>
    </row>
    <row r="4" spans="1:4" s="6" customFormat="1" ht="15">
      <c r="A4" s="55"/>
      <c r="B4" s="55"/>
      <c r="C4" s="40"/>
      <c r="D4" s="72"/>
    </row>
    <row r="5" spans="1:20" ht="23.25" customHeight="1">
      <c r="A5" s="17" t="s">
        <v>43</v>
      </c>
      <c r="B5" s="18" t="s">
        <v>44</v>
      </c>
      <c r="C5" s="41">
        <f aca="true" t="shared" si="0" ref="C5:C19">G5+K5+O5+S5</f>
        <v>78.475</v>
      </c>
      <c r="D5" s="44" t="s">
        <v>77</v>
      </c>
      <c r="E5" s="36">
        <v>1</v>
      </c>
      <c r="F5" s="36">
        <v>35</v>
      </c>
      <c r="G5" s="36">
        <f aca="true" t="shared" si="1" ref="G5:G19">E5*F5</f>
        <v>35</v>
      </c>
      <c r="H5" s="36">
        <v>100</v>
      </c>
      <c r="I5" s="36">
        <v>1</v>
      </c>
      <c r="J5" s="36">
        <v>15</v>
      </c>
      <c r="K5" s="36">
        <f aca="true" t="shared" si="2" ref="K5:K19">I5*J5</f>
        <v>15</v>
      </c>
      <c r="L5" s="36" t="s">
        <v>77</v>
      </c>
      <c r="M5" s="36">
        <v>1</v>
      </c>
      <c r="N5" s="36">
        <v>25</v>
      </c>
      <c r="O5" s="36">
        <f aca="true" t="shared" si="3" ref="O5:O19">M5*N5</f>
        <v>25</v>
      </c>
      <c r="P5" s="122">
        <v>14</v>
      </c>
      <c r="Q5" s="122">
        <v>0.139</v>
      </c>
      <c r="R5" s="122">
        <v>25</v>
      </c>
      <c r="S5" s="36">
        <f aca="true" t="shared" si="4" ref="S5:S19">Q5*R5</f>
        <v>3.4750000000000005</v>
      </c>
      <c r="T5" s="124">
        <f aca="true" t="shared" si="5" ref="T5:T19">F5+J5+N5+R5</f>
        <v>100</v>
      </c>
    </row>
    <row r="6" spans="1:20" ht="27" customHeight="1">
      <c r="A6" s="17" t="s">
        <v>45</v>
      </c>
      <c r="B6" s="18" t="s">
        <v>46</v>
      </c>
      <c r="C6" s="41">
        <f t="shared" si="0"/>
        <v>88.325</v>
      </c>
      <c r="D6" s="44" t="s">
        <v>77</v>
      </c>
      <c r="E6" s="36">
        <v>1</v>
      </c>
      <c r="F6" s="36">
        <v>35</v>
      </c>
      <c r="G6" s="36">
        <f t="shared" si="1"/>
        <v>35</v>
      </c>
      <c r="H6" s="36">
        <v>100</v>
      </c>
      <c r="I6" s="36">
        <v>1</v>
      </c>
      <c r="J6" s="36">
        <v>15</v>
      </c>
      <c r="K6" s="36">
        <f t="shared" si="2"/>
        <v>15</v>
      </c>
      <c r="L6" s="36" t="s">
        <v>77</v>
      </c>
      <c r="M6" s="36">
        <v>1</v>
      </c>
      <c r="N6" s="36">
        <v>25</v>
      </c>
      <c r="O6" s="36">
        <f t="shared" si="3"/>
        <v>25</v>
      </c>
      <c r="P6" s="122">
        <v>53</v>
      </c>
      <c r="Q6" s="122">
        <v>0.533</v>
      </c>
      <c r="R6" s="122">
        <v>25</v>
      </c>
      <c r="S6" s="36">
        <f t="shared" si="4"/>
        <v>13.325000000000001</v>
      </c>
      <c r="T6" s="124">
        <f t="shared" si="5"/>
        <v>100</v>
      </c>
    </row>
    <row r="7" spans="1:20" ht="25.5" customHeight="1">
      <c r="A7" s="17" t="s">
        <v>43</v>
      </c>
      <c r="B7" s="18" t="s">
        <v>47</v>
      </c>
      <c r="C7" s="41">
        <f t="shared" si="0"/>
        <v>94.35</v>
      </c>
      <c r="D7" s="44" t="s">
        <v>77</v>
      </c>
      <c r="E7" s="36">
        <v>1</v>
      </c>
      <c r="F7" s="36">
        <v>35</v>
      </c>
      <c r="G7" s="36">
        <f t="shared" si="1"/>
        <v>35</v>
      </c>
      <c r="H7" s="36">
        <v>100</v>
      </c>
      <c r="I7" s="36">
        <v>1</v>
      </c>
      <c r="J7" s="36">
        <v>15</v>
      </c>
      <c r="K7" s="36">
        <f t="shared" si="2"/>
        <v>15</v>
      </c>
      <c r="L7" s="36" t="s">
        <v>77</v>
      </c>
      <c r="M7" s="36">
        <v>1</v>
      </c>
      <c r="N7" s="36">
        <v>25</v>
      </c>
      <c r="O7" s="36">
        <f t="shared" si="3"/>
        <v>25</v>
      </c>
      <c r="P7" s="122">
        <v>77</v>
      </c>
      <c r="Q7" s="122">
        <v>0.774</v>
      </c>
      <c r="R7" s="122">
        <v>25</v>
      </c>
      <c r="S7" s="36">
        <f t="shared" si="4"/>
        <v>19.35</v>
      </c>
      <c r="T7" s="124">
        <f t="shared" si="5"/>
        <v>100</v>
      </c>
    </row>
    <row r="8" spans="1:20" ht="23.25" customHeight="1">
      <c r="A8" s="17" t="s">
        <v>43</v>
      </c>
      <c r="B8" s="18" t="s">
        <v>48</v>
      </c>
      <c r="C8" s="41">
        <f t="shared" si="0"/>
        <v>25.424999999999997</v>
      </c>
      <c r="D8" s="44" t="s">
        <v>78</v>
      </c>
      <c r="E8" s="36">
        <v>0</v>
      </c>
      <c r="F8" s="36">
        <v>35</v>
      </c>
      <c r="G8" s="36">
        <f t="shared" si="1"/>
        <v>0</v>
      </c>
      <c r="H8" s="36">
        <v>100</v>
      </c>
      <c r="I8" s="36">
        <v>1</v>
      </c>
      <c r="J8" s="36">
        <v>15</v>
      </c>
      <c r="K8" s="36">
        <f t="shared" si="2"/>
        <v>15</v>
      </c>
      <c r="L8" s="36" t="s">
        <v>78</v>
      </c>
      <c r="M8" s="36">
        <v>0</v>
      </c>
      <c r="N8" s="36">
        <v>25</v>
      </c>
      <c r="O8" s="36">
        <f t="shared" si="3"/>
        <v>0</v>
      </c>
      <c r="P8" s="122">
        <v>42</v>
      </c>
      <c r="Q8" s="122">
        <v>0.417</v>
      </c>
      <c r="R8" s="122">
        <v>25</v>
      </c>
      <c r="S8" s="36">
        <f t="shared" si="4"/>
        <v>10.424999999999999</v>
      </c>
      <c r="T8" s="124">
        <f t="shared" si="5"/>
        <v>100</v>
      </c>
    </row>
    <row r="9" spans="1:20" ht="24" customHeight="1">
      <c r="A9" s="17" t="s">
        <v>43</v>
      </c>
      <c r="B9" s="18" t="s">
        <v>49</v>
      </c>
      <c r="C9" s="41">
        <f t="shared" si="0"/>
        <v>94.575</v>
      </c>
      <c r="D9" s="44" t="s">
        <v>77</v>
      </c>
      <c r="E9" s="36">
        <v>1</v>
      </c>
      <c r="F9" s="36">
        <v>35</v>
      </c>
      <c r="G9" s="36">
        <f t="shared" si="1"/>
        <v>35</v>
      </c>
      <c r="H9" s="36">
        <v>100</v>
      </c>
      <c r="I9" s="36">
        <v>1</v>
      </c>
      <c r="J9" s="36">
        <v>15</v>
      </c>
      <c r="K9" s="36">
        <f t="shared" si="2"/>
        <v>15</v>
      </c>
      <c r="L9" s="36" t="s">
        <v>77</v>
      </c>
      <c r="M9" s="36">
        <v>1</v>
      </c>
      <c r="N9" s="36">
        <v>25</v>
      </c>
      <c r="O9" s="36">
        <f t="shared" si="3"/>
        <v>25</v>
      </c>
      <c r="P9" s="122">
        <v>78</v>
      </c>
      <c r="Q9" s="122">
        <v>0.783</v>
      </c>
      <c r="R9" s="122">
        <v>25</v>
      </c>
      <c r="S9" s="36">
        <f t="shared" si="4"/>
        <v>19.575</v>
      </c>
      <c r="T9" s="124">
        <f t="shared" si="5"/>
        <v>100</v>
      </c>
    </row>
    <row r="10" spans="1:20" ht="21.75" customHeight="1">
      <c r="A10" s="17" t="s">
        <v>50</v>
      </c>
      <c r="B10" s="18" t="s">
        <v>69</v>
      </c>
      <c r="C10" s="41">
        <f t="shared" si="0"/>
        <v>100</v>
      </c>
      <c r="D10" s="44" t="s">
        <v>77</v>
      </c>
      <c r="E10" s="36">
        <v>1</v>
      </c>
      <c r="F10" s="36">
        <v>35</v>
      </c>
      <c r="G10" s="36">
        <f t="shared" si="1"/>
        <v>35</v>
      </c>
      <c r="H10" s="36">
        <v>100</v>
      </c>
      <c r="I10" s="36">
        <v>1</v>
      </c>
      <c r="J10" s="36">
        <v>15</v>
      </c>
      <c r="K10" s="36">
        <f t="shared" si="2"/>
        <v>15</v>
      </c>
      <c r="L10" s="36" t="s">
        <v>77</v>
      </c>
      <c r="M10" s="36">
        <v>1</v>
      </c>
      <c r="N10" s="36">
        <v>25</v>
      </c>
      <c r="O10" s="36">
        <f t="shared" si="3"/>
        <v>25</v>
      </c>
      <c r="P10" s="122">
        <v>100</v>
      </c>
      <c r="Q10" s="122">
        <v>1</v>
      </c>
      <c r="R10" s="122">
        <v>25</v>
      </c>
      <c r="S10" s="36">
        <f t="shared" si="4"/>
        <v>25</v>
      </c>
      <c r="T10" s="124">
        <f t="shared" si="5"/>
        <v>100</v>
      </c>
    </row>
    <row r="11" spans="1:20" ht="27" customHeight="1">
      <c r="A11" s="17" t="s">
        <v>51</v>
      </c>
      <c r="B11" s="18" t="s">
        <v>82</v>
      </c>
      <c r="C11" s="41">
        <f t="shared" si="0"/>
        <v>61.375</v>
      </c>
      <c r="D11" s="44" t="s">
        <v>77</v>
      </c>
      <c r="E11" s="36">
        <v>1</v>
      </c>
      <c r="F11" s="36">
        <v>35</v>
      </c>
      <c r="G11" s="36">
        <f t="shared" si="1"/>
        <v>35</v>
      </c>
      <c r="H11" s="36">
        <v>100</v>
      </c>
      <c r="I11" s="36">
        <v>1</v>
      </c>
      <c r="J11" s="36">
        <v>15</v>
      </c>
      <c r="K11" s="36">
        <f t="shared" si="2"/>
        <v>15</v>
      </c>
      <c r="L11" s="36" t="s">
        <v>78</v>
      </c>
      <c r="M11" s="36">
        <v>0</v>
      </c>
      <c r="N11" s="36">
        <v>25</v>
      </c>
      <c r="O11" s="36">
        <f t="shared" si="3"/>
        <v>0</v>
      </c>
      <c r="P11" s="122">
        <v>45</v>
      </c>
      <c r="Q11" s="122">
        <v>0.455</v>
      </c>
      <c r="R11" s="122">
        <v>25</v>
      </c>
      <c r="S11" s="36">
        <f t="shared" si="4"/>
        <v>11.375</v>
      </c>
      <c r="T11" s="124">
        <f t="shared" si="5"/>
        <v>100</v>
      </c>
    </row>
    <row r="12" spans="1:20" ht="30.75" customHeight="1">
      <c r="A12" s="17" t="s">
        <v>52</v>
      </c>
      <c r="B12" s="18" t="s">
        <v>53</v>
      </c>
      <c r="C12" s="41">
        <f t="shared" si="0"/>
        <v>83.7</v>
      </c>
      <c r="D12" s="44" t="s">
        <v>77</v>
      </c>
      <c r="E12" s="36">
        <v>1</v>
      </c>
      <c r="F12" s="36">
        <v>35</v>
      </c>
      <c r="G12" s="36">
        <f t="shared" si="1"/>
        <v>35</v>
      </c>
      <c r="H12" s="36">
        <v>100</v>
      </c>
      <c r="I12" s="36">
        <v>1</v>
      </c>
      <c r="J12" s="36">
        <v>15</v>
      </c>
      <c r="K12" s="36">
        <f t="shared" si="2"/>
        <v>15</v>
      </c>
      <c r="L12" s="36" t="s">
        <v>77</v>
      </c>
      <c r="M12" s="36">
        <v>1</v>
      </c>
      <c r="N12" s="36">
        <v>25</v>
      </c>
      <c r="O12" s="36">
        <f t="shared" si="3"/>
        <v>25</v>
      </c>
      <c r="P12" s="122">
        <v>35</v>
      </c>
      <c r="Q12" s="122">
        <v>0.348</v>
      </c>
      <c r="R12" s="122">
        <v>25</v>
      </c>
      <c r="S12" s="36">
        <f t="shared" si="4"/>
        <v>8.7</v>
      </c>
      <c r="T12" s="124">
        <f t="shared" si="5"/>
        <v>100</v>
      </c>
    </row>
    <row r="13" spans="1:20" ht="33" customHeight="1">
      <c r="A13" s="17" t="s">
        <v>54</v>
      </c>
      <c r="B13" s="18" t="s">
        <v>83</v>
      </c>
      <c r="C13" s="41">
        <f t="shared" si="0"/>
        <v>89</v>
      </c>
      <c r="D13" s="44" t="s">
        <v>77</v>
      </c>
      <c r="E13" s="36">
        <v>1</v>
      </c>
      <c r="F13" s="36">
        <v>35</v>
      </c>
      <c r="G13" s="36">
        <f t="shared" si="1"/>
        <v>35</v>
      </c>
      <c r="H13" s="36">
        <v>100</v>
      </c>
      <c r="I13" s="36">
        <v>1</v>
      </c>
      <c r="J13" s="36">
        <v>15</v>
      </c>
      <c r="K13" s="36">
        <f t="shared" si="2"/>
        <v>15</v>
      </c>
      <c r="L13" s="36" t="s">
        <v>77</v>
      </c>
      <c r="M13" s="36">
        <v>1</v>
      </c>
      <c r="N13" s="36">
        <v>25</v>
      </c>
      <c r="O13" s="36">
        <f t="shared" si="3"/>
        <v>25</v>
      </c>
      <c r="P13" s="122">
        <v>56</v>
      </c>
      <c r="Q13" s="122">
        <v>0.56</v>
      </c>
      <c r="R13" s="122">
        <v>25</v>
      </c>
      <c r="S13" s="36">
        <f t="shared" si="4"/>
        <v>14.000000000000002</v>
      </c>
      <c r="T13" s="124">
        <f t="shared" si="5"/>
        <v>100</v>
      </c>
    </row>
    <row r="14" spans="1:20" ht="27.75" customHeight="1">
      <c r="A14" s="17" t="s">
        <v>55</v>
      </c>
      <c r="B14" s="18" t="s">
        <v>56</v>
      </c>
      <c r="C14" s="41">
        <f t="shared" si="0"/>
        <v>58.725</v>
      </c>
      <c r="D14" s="44" t="s">
        <v>77</v>
      </c>
      <c r="E14" s="36">
        <v>1</v>
      </c>
      <c r="F14" s="36">
        <v>35</v>
      </c>
      <c r="G14" s="36">
        <f t="shared" si="1"/>
        <v>35</v>
      </c>
      <c r="H14" s="36">
        <v>100</v>
      </c>
      <c r="I14" s="36">
        <v>1</v>
      </c>
      <c r="J14" s="36">
        <v>15</v>
      </c>
      <c r="K14" s="36">
        <f t="shared" si="2"/>
        <v>15</v>
      </c>
      <c r="L14" s="36" t="s">
        <v>78</v>
      </c>
      <c r="M14" s="36">
        <v>0</v>
      </c>
      <c r="N14" s="36">
        <v>25</v>
      </c>
      <c r="O14" s="36">
        <f t="shared" si="3"/>
        <v>0</v>
      </c>
      <c r="P14" s="122">
        <v>35</v>
      </c>
      <c r="Q14" s="122">
        <v>0.349</v>
      </c>
      <c r="R14" s="122">
        <v>25</v>
      </c>
      <c r="S14" s="36">
        <f t="shared" si="4"/>
        <v>8.725</v>
      </c>
      <c r="T14" s="124">
        <f t="shared" si="5"/>
        <v>100</v>
      </c>
    </row>
    <row r="15" spans="1:20" ht="22.5" customHeight="1">
      <c r="A15" s="17" t="s">
        <v>57</v>
      </c>
      <c r="B15" s="18" t="s">
        <v>58</v>
      </c>
      <c r="C15" s="41">
        <f t="shared" si="0"/>
        <v>92.25</v>
      </c>
      <c r="D15" s="44" t="s">
        <v>77</v>
      </c>
      <c r="E15" s="36">
        <v>1</v>
      </c>
      <c r="F15" s="36">
        <v>35</v>
      </c>
      <c r="G15" s="36">
        <f t="shared" si="1"/>
        <v>35</v>
      </c>
      <c r="H15" s="36">
        <v>100</v>
      </c>
      <c r="I15" s="36">
        <v>1</v>
      </c>
      <c r="J15" s="36">
        <v>15</v>
      </c>
      <c r="K15" s="36">
        <f t="shared" si="2"/>
        <v>15</v>
      </c>
      <c r="L15" s="36" t="s">
        <v>77</v>
      </c>
      <c r="M15" s="36">
        <v>1</v>
      </c>
      <c r="N15" s="36">
        <v>25</v>
      </c>
      <c r="O15" s="36">
        <f t="shared" si="3"/>
        <v>25</v>
      </c>
      <c r="P15" s="122">
        <v>69</v>
      </c>
      <c r="Q15" s="122">
        <v>0.69</v>
      </c>
      <c r="R15" s="122">
        <v>25</v>
      </c>
      <c r="S15" s="36">
        <f t="shared" si="4"/>
        <v>17.25</v>
      </c>
      <c r="T15" s="124">
        <f t="shared" si="5"/>
        <v>100</v>
      </c>
    </row>
    <row r="16" spans="1:20" ht="26.25" customHeight="1">
      <c r="A16" s="17" t="s">
        <v>59</v>
      </c>
      <c r="B16" s="18" t="s">
        <v>60</v>
      </c>
      <c r="C16" s="41">
        <f t="shared" si="0"/>
        <v>59.775</v>
      </c>
      <c r="D16" s="44" t="s">
        <v>77</v>
      </c>
      <c r="E16" s="36">
        <v>1</v>
      </c>
      <c r="F16" s="36">
        <v>35</v>
      </c>
      <c r="G16" s="36">
        <f t="shared" si="1"/>
        <v>35</v>
      </c>
      <c r="H16" s="36">
        <v>100</v>
      </c>
      <c r="I16" s="36">
        <v>1</v>
      </c>
      <c r="J16" s="36">
        <v>15</v>
      </c>
      <c r="K16" s="36">
        <f t="shared" si="2"/>
        <v>15</v>
      </c>
      <c r="L16" s="36" t="s">
        <v>78</v>
      </c>
      <c r="M16" s="36">
        <v>0</v>
      </c>
      <c r="N16" s="36">
        <v>25</v>
      </c>
      <c r="O16" s="36">
        <f t="shared" si="3"/>
        <v>0</v>
      </c>
      <c r="P16" s="122">
        <v>39</v>
      </c>
      <c r="Q16" s="122">
        <v>0.391</v>
      </c>
      <c r="R16" s="122">
        <v>25</v>
      </c>
      <c r="S16" s="36">
        <f t="shared" si="4"/>
        <v>9.775</v>
      </c>
      <c r="T16" s="124">
        <f t="shared" si="5"/>
        <v>100</v>
      </c>
    </row>
    <row r="17" spans="1:20" ht="24" customHeight="1">
      <c r="A17" s="17" t="s">
        <v>61</v>
      </c>
      <c r="B17" s="18" t="s">
        <v>62</v>
      </c>
      <c r="C17" s="41">
        <f t="shared" si="0"/>
        <v>81.25</v>
      </c>
      <c r="D17" s="44" t="s">
        <v>77</v>
      </c>
      <c r="E17" s="36">
        <v>1</v>
      </c>
      <c r="F17" s="36">
        <v>35</v>
      </c>
      <c r="G17" s="36">
        <f t="shared" si="1"/>
        <v>35</v>
      </c>
      <c r="H17" s="36">
        <v>100</v>
      </c>
      <c r="I17" s="36">
        <v>1</v>
      </c>
      <c r="J17" s="36">
        <v>15</v>
      </c>
      <c r="K17" s="36">
        <f t="shared" si="2"/>
        <v>15</v>
      </c>
      <c r="L17" s="36" t="s">
        <v>77</v>
      </c>
      <c r="M17" s="36">
        <v>1</v>
      </c>
      <c r="N17" s="36">
        <v>25</v>
      </c>
      <c r="O17" s="36">
        <f t="shared" si="3"/>
        <v>25</v>
      </c>
      <c r="P17" s="122">
        <v>25</v>
      </c>
      <c r="Q17" s="122">
        <v>0.25</v>
      </c>
      <c r="R17" s="122">
        <v>25</v>
      </c>
      <c r="S17" s="36">
        <f t="shared" si="4"/>
        <v>6.25</v>
      </c>
      <c r="T17" s="124">
        <f t="shared" si="5"/>
        <v>100</v>
      </c>
    </row>
    <row r="18" spans="1:20" ht="36.75" customHeight="1">
      <c r="A18" s="17" t="s">
        <v>63</v>
      </c>
      <c r="B18" s="18" t="s">
        <v>64</v>
      </c>
      <c r="C18" s="41">
        <f t="shared" si="0"/>
        <v>73.225</v>
      </c>
      <c r="D18" s="44" t="s">
        <v>77</v>
      </c>
      <c r="E18" s="36">
        <v>1</v>
      </c>
      <c r="F18" s="36">
        <v>35</v>
      </c>
      <c r="G18" s="36">
        <f t="shared" si="1"/>
        <v>35</v>
      </c>
      <c r="H18" s="36">
        <v>100</v>
      </c>
      <c r="I18" s="36">
        <v>1</v>
      </c>
      <c r="J18" s="36">
        <v>15</v>
      </c>
      <c r="K18" s="36">
        <f t="shared" si="2"/>
        <v>15</v>
      </c>
      <c r="L18" s="36" t="s">
        <v>78</v>
      </c>
      <c r="M18" s="36">
        <v>0</v>
      </c>
      <c r="N18" s="36">
        <v>25</v>
      </c>
      <c r="O18" s="36">
        <f t="shared" si="3"/>
        <v>0</v>
      </c>
      <c r="P18" s="122">
        <v>93</v>
      </c>
      <c r="Q18" s="122">
        <v>0.929</v>
      </c>
      <c r="R18" s="122">
        <v>25</v>
      </c>
      <c r="S18" s="36">
        <f t="shared" si="4"/>
        <v>23.225</v>
      </c>
      <c r="T18" s="124">
        <f t="shared" si="5"/>
        <v>100</v>
      </c>
    </row>
    <row r="19" spans="1:20" ht="29.25" customHeight="1">
      <c r="A19" s="17" t="s">
        <v>65</v>
      </c>
      <c r="B19" s="18" t="s">
        <v>66</v>
      </c>
      <c r="C19" s="41">
        <f t="shared" si="0"/>
        <v>56.25</v>
      </c>
      <c r="D19" s="44" t="s">
        <v>77</v>
      </c>
      <c r="E19" s="36">
        <v>1</v>
      </c>
      <c r="F19" s="36">
        <v>35</v>
      </c>
      <c r="G19" s="36">
        <f t="shared" si="1"/>
        <v>35</v>
      </c>
      <c r="H19" s="36">
        <v>100</v>
      </c>
      <c r="I19" s="36">
        <v>1</v>
      </c>
      <c r="J19" s="36">
        <v>15</v>
      </c>
      <c r="K19" s="36">
        <f t="shared" si="2"/>
        <v>15</v>
      </c>
      <c r="L19" s="36" t="s">
        <v>78</v>
      </c>
      <c r="M19" s="36">
        <v>0</v>
      </c>
      <c r="N19" s="36">
        <v>25</v>
      </c>
      <c r="O19" s="36">
        <f t="shared" si="3"/>
        <v>0</v>
      </c>
      <c r="P19" s="122">
        <v>25</v>
      </c>
      <c r="Q19" s="122">
        <v>0.25</v>
      </c>
      <c r="R19" s="122">
        <v>25</v>
      </c>
      <c r="S19" s="36">
        <f t="shared" si="4"/>
        <v>6.25</v>
      </c>
      <c r="T19" s="124">
        <f t="shared" si="5"/>
        <v>100</v>
      </c>
    </row>
    <row r="20" spans="1:17" ht="21.75" customHeight="1">
      <c r="A20" s="56"/>
      <c r="B20" s="57"/>
      <c r="C20" s="59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21" customHeight="1">
      <c r="A21" s="56"/>
      <c r="B21" s="57"/>
      <c r="C21" s="59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24" customHeight="1">
      <c r="A22" s="56"/>
      <c r="B22" s="57"/>
      <c r="C22" s="59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20.25" customHeight="1">
      <c r="A23" s="56"/>
      <c r="B23" s="57"/>
      <c r="C23" s="59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5.75" customHeight="1">
      <c r="A24" s="56"/>
      <c r="B24" s="57"/>
      <c r="C24" s="59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22.5" customHeight="1">
      <c r="A25" s="56"/>
      <c r="B25" s="57"/>
      <c r="C25" s="59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32.25" customHeight="1">
      <c r="A26" s="56"/>
      <c r="B26" s="57"/>
      <c r="C26" s="59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21.75" customHeight="1">
      <c r="A27" s="56"/>
      <c r="B27" s="57"/>
      <c r="C27" s="59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15.75" customHeight="1">
      <c r="A28" s="56"/>
      <c r="B28" s="57"/>
      <c r="C28" s="59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17.25" customHeight="1">
      <c r="A29" s="56"/>
      <c r="B29" s="57"/>
      <c r="C29" s="59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22.5" customHeight="1">
      <c r="A30" s="56"/>
      <c r="B30" s="57"/>
      <c r="C30" s="59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22.5" customHeight="1">
      <c r="A31" s="56"/>
      <c r="B31" s="57"/>
      <c r="C31" s="59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ht="21.75" customHeight="1">
      <c r="A32" s="56"/>
      <c r="B32" s="57"/>
      <c r="C32" s="59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21" customHeight="1">
      <c r="A33" s="56"/>
      <c r="B33" s="57"/>
      <c r="C33" s="59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0.25" customHeight="1">
      <c r="A34" s="56"/>
      <c r="B34" s="57"/>
      <c r="C34" s="59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22.5" customHeight="1">
      <c r="A35" s="56"/>
      <c r="B35" s="57"/>
      <c r="C35" s="59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25.5" customHeight="1">
      <c r="A36" s="56"/>
      <c r="B36" s="57"/>
      <c r="C36" s="59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32.25" customHeight="1">
      <c r="A37" s="56"/>
      <c r="B37" s="57"/>
      <c r="C37" s="59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ht="30" customHeight="1">
      <c r="A38" s="56"/>
      <c r="B38" s="57"/>
      <c r="C38" s="59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25.5" customHeight="1">
      <c r="A39" s="56"/>
      <c r="B39" s="57"/>
      <c r="C39" s="59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25.5" customHeight="1">
      <c r="A40" s="56"/>
      <c r="B40" s="57"/>
      <c r="C40" s="59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27.75" customHeight="1">
      <c r="A41" s="58"/>
      <c r="B41" s="57"/>
      <c r="C41" s="59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3:17" ht="15">
      <c r="C42" s="59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3:17" ht="15">
      <c r="C43" s="78"/>
      <c r="D43" s="4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</sheetData>
  <sheetProtection/>
  <mergeCells count="8">
    <mergeCell ref="L2:O2"/>
    <mergeCell ref="P2:S2"/>
    <mergeCell ref="H2:K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5" sqref="A5:IV5"/>
    </sheetView>
  </sheetViews>
  <sheetFormatPr defaultColWidth="9.140625" defaultRowHeight="15"/>
  <cols>
    <col min="1" max="1" width="5.421875" style="0" customWidth="1"/>
    <col min="2" max="2" width="26.28125" style="4" customWidth="1"/>
    <col min="3" max="3" width="7.7109375" style="76" customWidth="1"/>
    <col min="4" max="4" width="6.8515625" style="39" customWidth="1"/>
    <col min="5" max="5" width="7.00390625" style="0" customWidth="1"/>
    <col min="6" max="6" width="7.7109375" style="0" customWidth="1"/>
    <col min="7" max="7" width="8.8515625" style="0" customWidth="1"/>
    <col min="8" max="8" width="7.140625" style="0" customWidth="1"/>
    <col min="9" max="9" width="6.42187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9" width="6.00390625" style="0" customWidth="1"/>
    <col min="20" max="20" width="7.140625" style="0" customWidth="1"/>
    <col min="21" max="21" width="7.00390625" style="0" customWidth="1"/>
    <col min="22" max="22" width="8.8515625" style="0" customWidth="1"/>
    <col min="23" max="23" width="4.7109375" style="0" customWidth="1"/>
    <col min="24" max="24" width="6.00390625" style="0" customWidth="1"/>
    <col min="25" max="25" width="6.57421875" style="0" customWidth="1"/>
  </cols>
  <sheetData>
    <row r="1" spans="1:8" s="7" customFormat="1" ht="24" customHeight="1">
      <c r="A1" s="195" t="s">
        <v>36</v>
      </c>
      <c r="B1" s="195"/>
      <c r="C1" s="196"/>
      <c r="D1" s="196"/>
      <c r="E1" s="196"/>
      <c r="F1" s="196"/>
      <c r="G1" s="196"/>
      <c r="H1" s="196"/>
    </row>
    <row r="2" spans="1:26" s="7" customFormat="1" ht="84.75" customHeight="1">
      <c r="A2" s="155" t="s">
        <v>6</v>
      </c>
      <c r="B2" s="155" t="s">
        <v>9</v>
      </c>
      <c r="C2" s="156" t="s">
        <v>41</v>
      </c>
      <c r="D2" s="188" t="s">
        <v>37</v>
      </c>
      <c r="E2" s="189"/>
      <c r="F2" s="189"/>
      <c r="G2" s="190"/>
      <c r="H2" s="161" t="s">
        <v>23</v>
      </c>
      <c r="I2" s="162"/>
      <c r="J2" s="162"/>
      <c r="K2" s="163"/>
      <c r="L2" s="191" t="s">
        <v>24</v>
      </c>
      <c r="M2" s="159"/>
      <c r="N2" s="159"/>
      <c r="O2" s="160"/>
      <c r="P2" s="161" t="s">
        <v>25</v>
      </c>
      <c r="Q2" s="162"/>
      <c r="R2" s="162"/>
      <c r="S2" s="163"/>
      <c r="T2" s="191" t="s">
        <v>26</v>
      </c>
      <c r="U2" s="159"/>
      <c r="V2" s="160"/>
      <c r="W2" s="191" t="s">
        <v>89</v>
      </c>
      <c r="X2" s="159"/>
      <c r="Y2" s="159"/>
      <c r="Z2" s="160"/>
    </row>
    <row r="3" spans="1:26" s="11" customFormat="1" ht="31.5" customHeight="1">
      <c r="A3" s="165"/>
      <c r="B3" s="165"/>
      <c r="C3" s="157"/>
      <c r="D3" s="8" t="s">
        <v>32</v>
      </c>
      <c r="E3" s="9" t="s">
        <v>8</v>
      </c>
      <c r="F3" s="9" t="s">
        <v>67</v>
      </c>
      <c r="G3" s="9" t="s">
        <v>68</v>
      </c>
      <c r="H3" s="8" t="s">
        <v>32</v>
      </c>
      <c r="I3" s="9" t="s">
        <v>8</v>
      </c>
      <c r="J3" s="9" t="s">
        <v>67</v>
      </c>
      <c r="K3" s="9" t="s">
        <v>68</v>
      </c>
      <c r="L3" s="8" t="s">
        <v>32</v>
      </c>
      <c r="M3" s="9" t="s">
        <v>8</v>
      </c>
      <c r="N3" s="9" t="s">
        <v>67</v>
      </c>
      <c r="O3" s="9" t="s">
        <v>68</v>
      </c>
      <c r="P3" s="8" t="s">
        <v>32</v>
      </c>
      <c r="Q3" s="9" t="s">
        <v>8</v>
      </c>
      <c r="R3" s="9" t="s">
        <v>67</v>
      </c>
      <c r="S3" s="9" t="s">
        <v>68</v>
      </c>
      <c r="T3" s="9" t="s">
        <v>8</v>
      </c>
      <c r="U3" s="9" t="s">
        <v>67</v>
      </c>
      <c r="V3" s="9" t="s">
        <v>68</v>
      </c>
      <c r="W3" s="8" t="s">
        <v>32</v>
      </c>
      <c r="X3" s="9" t="s">
        <v>8</v>
      </c>
      <c r="Y3" s="9" t="s">
        <v>67</v>
      </c>
      <c r="Z3" s="9" t="s">
        <v>68</v>
      </c>
    </row>
    <row r="4" spans="1:4" s="6" customFormat="1" ht="12.75" customHeight="1">
      <c r="A4" s="5"/>
      <c r="B4" s="5"/>
      <c r="C4" s="40"/>
      <c r="D4" s="72"/>
    </row>
    <row r="5" spans="1:27" ht="23.25" customHeight="1">
      <c r="A5" s="17" t="s">
        <v>43</v>
      </c>
      <c r="B5" s="18" t="s">
        <v>44</v>
      </c>
      <c r="C5" s="41">
        <f>G5+K5+O5+S5+V5+Z5</f>
        <v>30</v>
      </c>
      <c r="D5" s="44" t="s">
        <v>77</v>
      </c>
      <c r="E5" s="36">
        <v>1</v>
      </c>
      <c r="F5" s="36">
        <v>10</v>
      </c>
      <c r="G5" s="36">
        <f aca="true" t="shared" si="0" ref="G5:G19">E5*F5</f>
        <v>10</v>
      </c>
      <c r="H5" s="36">
        <v>0</v>
      </c>
      <c r="I5" s="36">
        <v>0</v>
      </c>
      <c r="J5" s="36">
        <v>10</v>
      </c>
      <c r="K5" s="36">
        <f aca="true" t="shared" si="1" ref="K5:K19">I5*J5</f>
        <v>0</v>
      </c>
      <c r="L5" s="36" t="s">
        <v>77</v>
      </c>
      <c r="M5" s="36">
        <v>1</v>
      </c>
      <c r="N5" s="36">
        <v>10</v>
      </c>
      <c r="O5" s="36">
        <f aca="true" t="shared" si="2" ref="O5:O19">M5*N5</f>
        <v>10</v>
      </c>
      <c r="P5" s="36">
        <v>0</v>
      </c>
      <c r="Q5" s="36">
        <v>1</v>
      </c>
      <c r="R5" s="36">
        <v>10</v>
      </c>
      <c r="S5" s="36">
        <f aca="true" t="shared" si="3" ref="S5:S19">Q5*R5</f>
        <v>10</v>
      </c>
      <c r="T5" s="36">
        <v>0</v>
      </c>
      <c r="U5" s="36">
        <v>30</v>
      </c>
      <c r="V5" s="36">
        <f aca="true" t="shared" si="4" ref="V5:V19">T5*U5</f>
        <v>0</v>
      </c>
      <c r="W5" s="138" t="s">
        <v>78</v>
      </c>
      <c r="X5" s="138">
        <v>0</v>
      </c>
      <c r="Y5" s="139">
        <v>30</v>
      </c>
      <c r="Z5" s="140">
        <f aca="true" t="shared" si="5" ref="Z5:Z18">X5*Y5</f>
        <v>0</v>
      </c>
      <c r="AA5" s="124">
        <f>F5+J5+N5+R5+U5+Y5</f>
        <v>100</v>
      </c>
    </row>
    <row r="6" spans="1:27" ht="34.5" customHeight="1">
      <c r="A6" s="17" t="s">
        <v>45</v>
      </c>
      <c r="B6" s="18" t="s">
        <v>46</v>
      </c>
      <c r="C6" s="137">
        <f>G6+K6+O6+S6+V6</f>
        <v>57.144</v>
      </c>
      <c r="D6" s="44" t="s">
        <v>77</v>
      </c>
      <c r="E6" s="36">
        <v>1</v>
      </c>
      <c r="F6" s="36">
        <v>14.286</v>
      </c>
      <c r="G6" s="36">
        <f t="shared" si="0"/>
        <v>14.286</v>
      </c>
      <c r="H6" s="36">
        <v>100</v>
      </c>
      <c r="I6" s="36">
        <v>1</v>
      </c>
      <c r="J6" s="36">
        <v>14.286</v>
      </c>
      <c r="K6" s="36">
        <f t="shared" si="1"/>
        <v>14.286</v>
      </c>
      <c r="L6" s="36" t="s">
        <v>77</v>
      </c>
      <c r="M6" s="36">
        <v>1</v>
      </c>
      <c r="N6" s="36">
        <v>14.286</v>
      </c>
      <c r="O6" s="36">
        <f t="shared" si="2"/>
        <v>14.286</v>
      </c>
      <c r="P6" s="36">
        <v>0</v>
      </c>
      <c r="Q6" s="36">
        <v>1</v>
      </c>
      <c r="R6" s="36">
        <v>14.286</v>
      </c>
      <c r="S6" s="36">
        <f t="shared" si="3"/>
        <v>14.286</v>
      </c>
      <c r="T6" s="36">
        <v>0</v>
      </c>
      <c r="U6" s="36">
        <v>42.856</v>
      </c>
      <c r="V6" s="36">
        <f t="shared" si="4"/>
        <v>0</v>
      </c>
      <c r="W6" s="192" t="s">
        <v>71</v>
      </c>
      <c r="X6" s="193"/>
      <c r="Y6" s="193"/>
      <c r="Z6" s="194"/>
      <c r="AA6" s="124">
        <f>F6+J6+N6+R6+U6</f>
        <v>100</v>
      </c>
    </row>
    <row r="7" spans="1:27" ht="34.5" customHeight="1">
      <c r="A7" s="134" t="s">
        <v>43</v>
      </c>
      <c r="B7" s="135" t="s">
        <v>47</v>
      </c>
      <c r="C7" s="41">
        <f>G7+K7+O7+S7+V7+Z7</f>
        <v>90</v>
      </c>
      <c r="D7" s="128" t="s">
        <v>77</v>
      </c>
      <c r="E7" s="128">
        <v>1</v>
      </c>
      <c r="F7" s="128">
        <v>10</v>
      </c>
      <c r="G7" s="128">
        <f>E7*F7</f>
        <v>10</v>
      </c>
      <c r="H7" s="128">
        <v>0</v>
      </c>
      <c r="I7" s="128">
        <v>0</v>
      </c>
      <c r="J7" s="128">
        <v>10</v>
      </c>
      <c r="K7" s="128">
        <f>I7*J7</f>
        <v>0</v>
      </c>
      <c r="L7" s="128" t="s">
        <v>77</v>
      </c>
      <c r="M7" s="128">
        <v>1</v>
      </c>
      <c r="N7" s="128">
        <v>10</v>
      </c>
      <c r="O7" s="128">
        <f>M7*N7</f>
        <v>10</v>
      </c>
      <c r="P7" s="128">
        <v>0</v>
      </c>
      <c r="Q7" s="128">
        <v>1</v>
      </c>
      <c r="R7" s="128">
        <v>10</v>
      </c>
      <c r="S7" s="128">
        <f>Q7*R7</f>
        <v>10</v>
      </c>
      <c r="T7" s="128">
        <v>1</v>
      </c>
      <c r="U7" s="128">
        <v>30</v>
      </c>
      <c r="V7" s="128">
        <f>T7*U7</f>
        <v>30</v>
      </c>
      <c r="W7" s="136" t="s">
        <v>77</v>
      </c>
      <c r="X7" s="136">
        <v>1</v>
      </c>
      <c r="Y7" s="142">
        <v>30</v>
      </c>
      <c r="Z7" s="136">
        <f>Y7*X7</f>
        <v>30</v>
      </c>
      <c r="AA7" s="124">
        <f>F7+J7+N7+R7+U7+Y7</f>
        <v>100</v>
      </c>
    </row>
    <row r="8" spans="1:27" ht="34.5" customHeight="1">
      <c r="A8" s="17" t="s">
        <v>43</v>
      </c>
      <c r="B8" s="18" t="s">
        <v>48</v>
      </c>
      <c r="C8" s="41">
        <f>G8+K8+O8+S8+V8</f>
        <v>28.572</v>
      </c>
      <c r="D8" s="44" t="s">
        <v>77</v>
      </c>
      <c r="E8" s="36">
        <v>1</v>
      </c>
      <c r="F8" s="36">
        <v>14.286</v>
      </c>
      <c r="G8" s="36">
        <f t="shared" si="0"/>
        <v>14.286</v>
      </c>
      <c r="H8" s="36">
        <v>0</v>
      </c>
      <c r="I8" s="36">
        <v>0</v>
      </c>
      <c r="J8" s="36">
        <v>14.286</v>
      </c>
      <c r="K8" s="36">
        <f t="shared" si="1"/>
        <v>0</v>
      </c>
      <c r="L8" s="36" t="s">
        <v>78</v>
      </c>
      <c r="M8" s="36">
        <v>0</v>
      </c>
      <c r="N8" s="36">
        <v>14.286</v>
      </c>
      <c r="O8" s="36">
        <f t="shared" si="2"/>
        <v>0</v>
      </c>
      <c r="P8" s="36">
        <v>0</v>
      </c>
      <c r="Q8" s="36">
        <v>1</v>
      </c>
      <c r="R8" s="36">
        <v>14.286</v>
      </c>
      <c r="S8" s="36">
        <f t="shared" si="3"/>
        <v>14.286</v>
      </c>
      <c r="T8" s="36">
        <v>0</v>
      </c>
      <c r="U8" s="36">
        <v>42.856</v>
      </c>
      <c r="V8" s="36">
        <f t="shared" si="4"/>
        <v>0</v>
      </c>
      <c r="W8" s="192" t="s">
        <v>71</v>
      </c>
      <c r="X8" s="193"/>
      <c r="Y8" s="193"/>
      <c r="Z8" s="194"/>
      <c r="AA8" s="124">
        <f aca="true" t="shared" si="6" ref="AA8:AA19">F8+J8+N8+R8+U8+Y8</f>
        <v>100</v>
      </c>
    </row>
    <row r="9" spans="1:27" ht="36" customHeight="1">
      <c r="A9" s="17" t="s">
        <v>43</v>
      </c>
      <c r="B9" s="18" t="s">
        <v>49</v>
      </c>
      <c r="C9" s="41">
        <f>G9+K9+O9+S9+V9</f>
        <v>28.572</v>
      </c>
      <c r="D9" s="44" t="s">
        <v>77</v>
      </c>
      <c r="E9" s="36">
        <v>1</v>
      </c>
      <c r="F9" s="36">
        <v>14.286</v>
      </c>
      <c r="G9" s="36">
        <f t="shared" si="0"/>
        <v>14.286</v>
      </c>
      <c r="H9" s="36">
        <v>0</v>
      </c>
      <c r="I9" s="36">
        <v>0</v>
      </c>
      <c r="J9" s="36">
        <v>14.286</v>
      </c>
      <c r="K9" s="36">
        <f t="shared" si="1"/>
        <v>0</v>
      </c>
      <c r="L9" s="36" t="s">
        <v>78</v>
      </c>
      <c r="M9" s="36">
        <v>0</v>
      </c>
      <c r="N9" s="36">
        <v>14.286</v>
      </c>
      <c r="O9" s="36">
        <f t="shared" si="2"/>
        <v>0</v>
      </c>
      <c r="P9" s="36">
        <v>0</v>
      </c>
      <c r="Q9" s="36">
        <v>1</v>
      </c>
      <c r="R9" s="36">
        <v>14.286</v>
      </c>
      <c r="S9" s="36">
        <f t="shared" si="3"/>
        <v>14.286</v>
      </c>
      <c r="T9" s="36">
        <v>0</v>
      </c>
      <c r="U9" s="36">
        <v>42.856</v>
      </c>
      <c r="V9" s="36">
        <f t="shared" si="4"/>
        <v>0</v>
      </c>
      <c r="W9" s="192" t="s">
        <v>71</v>
      </c>
      <c r="X9" s="193"/>
      <c r="Y9" s="193"/>
      <c r="Z9" s="194"/>
      <c r="AA9" s="124">
        <f t="shared" si="6"/>
        <v>100</v>
      </c>
    </row>
    <row r="10" spans="1:27" ht="21.75" customHeight="1">
      <c r="A10" s="17" t="s">
        <v>50</v>
      </c>
      <c r="B10" s="18" t="s">
        <v>69</v>
      </c>
      <c r="C10" s="41">
        <f>G10+K10+O10+S10+V10</f>
        <v>100</v>
      </c>
      <c r="D10" s="44" t="s">
        <v>77</v>
      </c>
      <c r="E10" s="36">
        <v>1</v>
      </c>
      <c r="F10" s="36">
        <v>14.286</v>
      </c>
      <c r="G10" s="36">
        <f t="shared" si="0"/>
        <v>14.286</v>
      </c>
      <c r="H10" s="36">
        <v>100</v>
      </c>
      <c r="I10" s="36">
        <v>1</v>
      </c>
      <c r="J10" s="36">
        <v>14.286</v>
      </c>
      <c r="K10" s="36">
        <f t="shared" si="1"/>
        <v>14.286</v>
      </c>
      <c r="L10" s="36" t="s">
        <v>77</v>
      </c>
      <c r="M10" s="36">
        <v>1</v>
      </c>
      <c r="N10" s="36">
        <v>14.286</v>
      </c>
      <c r="O10" s="36">
        <f t="shared" si="2"/>
        <v>14.286</v>
      </c>
      <c r="P10" s="36">
        <v>0</v>
      </c>
      <c r="Q10" s="36">
        <v>1</v>
      </c>
      <c r="R10" s="36">
        <v>14.286</v>
      </c>
      <c r="S10" s="36">
        <f t="shared" si="3"/>
        <v>14.286</v>
      </c>
      <c r="T10" s="36">
        <v>1</v>
      </c>
      <c r="U10" s="36">
        <v>42.856</v>
      </c>
      <c r="V10" s="36">
        <f t="shared" si="4"/>
        <v>42.856</v>
      </c>
      <c r="W10" s="192" t="s">
        <v>71</v>
      </c>
      <c r="X10" s="193"/>
      <c r="Y10" s="193"/>
      <c r="Z10" s="194"/>
      <c r="AA10" s="124">
        <f t="shared" si="6"/>
        <v>100</v>
      </c>
    </row>
    <row r="11" spans="1:27" ht="32.25" customHeight="1">
      <c r="A11" s="17" t="s">
        <v>51</v>
      </c>
      <c r="B11" s="18" t="s">
        <v>82</v>
      </c>
      <c r="C11" s="41">
        <f>G11+K11+O11+S11+V11+Z11</f>
        <v>70</v>
      </c>
      <c r="D11" s="44" t="s">
        <v>78</v>
      </c>
      <c r="E11" s="36">
        <v>0</v>
      </c>
      <c r="F11" s="36">
        <v>10</v>
      </c>
      <c r="G11" s="36">
        <f t="shared" si="0"/>
        <v>0</v>
      </c>
      <c r="H11" s="36">
        <v>-157.143</v>
      </c>
      <c r="I11" s="36">
        <v>0</v>
      </c>
      <c r="J11" s="36">
        <v>10</v>
      </c>
      <c r="K11" s="36">
        <f t="shared" si="1"/>
        <v>0</v>
      </c>
      <c r="L11" s="36" t="s">
        <v>78</v>
      </c>
      <c r="M11" s="36">
        <v>0</v>
      </c>
      <c r="N11" s="36">
        <v>10</v>
      </c>
      <c r="O11" s="36">
        <f t="shared" si="2"/>
        <v>0</v>
      </c>
      <c r="P11" s="36">
        <v>0</v>
      </c>
      <c r="Q11" s="36">
        <v>1</v>
      </c>
      <c r="R11" s="36">
        <v>10</v>
      </c>
      <c r="S11" s="36">
        <f t="shared" si="3"/>
        <v>10</v>
      </c>
      <c r="T11" s="36">
        <v>1</v>
      </c>
      <c r="U11" s="36">
        <v>30</v>
      </c>
      <c r="V11" s="36">
        <f t="shared" si="4"/>
        <v>30</v>
      </c>
      <c r="W11" s="138" t="s">
        <v>77</v>
      </c>
      <c r="X11" s="138">
        <v>1</v>
      </c>
      <c r="Y11" s="139">
        <v>30</v>
      </c>
      <c r="Z11" s="140">
        <f t="shared" si="5"/>
        <v>30</v>
      </c>
      <c r="AA11" s="124">
        <f t="shared" si="6"/>
        <v>100</v>
      </c>
    </row>
    <row r="12" spans="1:27" ht="34.5" customHeight="1">
      <c r="A12" s="17" t="s">
        <v>52</v>
      </c>
      <c r="B12" s="18" t="s">
        <v>53</v>
      </c>
      <c r="C12" s="41">
        <f>G12+K12+O12+S12+V12+Z12</f>
        <v>30</v>
      </c>
      <c r="D12" s="44" t="s">
        <v>77</v>
      </c>
      <c r="E12" s="36">
        <v>1</v>
      </c>
      <c r="F12" s="36">
        <v>10</v>
      </c>
      <c r="G12" s="36">
        <f t="shared" si="0"/>
        <v>10</v>
      </c>
      <c r="H12" s="36">
        <v>-66.667</v>
      </c>
      <c r="I12" s="36">
        <v>0</v>
      </c>
      <c r="J12" s="36">
        <v>10</v>
      </c>
      <c r="K12" s="36">
        <f t="shared" si="1"/>
        <v>0</v>
      </c>
      <c r="L12" s="36" t="s">
        <v>77</v>
      </c>
      <c r="M12" s="36">
        <v>1</v>
      </c>
      <c r="N12" s="36">
        <v>10</v>
      </c>
      <c r="O12" s="36">
        <f t="shared" si="2"/>
        <v>10</v>
      </c>
      <c r="P12" s="36">
        <v>0</v>
      </c>
      <c r="Q12" s="36">
        <v>1</v>
      </c>
      <c r="R12" s="36">
        <v>14.286</v>
      </c>
      <c r="S12" s="36">
        <v>10</v>
      </c>
      <c r="T12" s="36">
        <v>0</v>
      </c>
      <c r="U12" s="36">
        <v>30</v>
      </c>
      <c r="V12" s="36">
        <f t="shared" si="4"/>
        <v>0</v>
      </c>
      <c r="W12" s="141" t="s">
        <v>78</v>
      </c>
      <c r="X12" s="141">
        <v>0</v>
      </c>
      <c r="Y12" s="143">
        <v>30</v>
      </c>
      <c r="Z12" s="140">
        <f t="shared" si="5"/>
        <v>0</v>
      </c>
      <c r="AA12" s="124">
        <f t="shared" si="6"/>
        <v>104.286</v>
      </c>
    </row>
    <row r="13" spans="1:27" ht="39" customHeight="1">
      <c r="A13" s="17" t="s">
        <v>54</v>
      </c>
      <c r="B13" s="18" t="s">
        <v>83</v>
      </c>
      <c r="C13" s="41">
        <f>G13+K13+O13+S13+V13+Z13</f>
        <v>70</v>
      </c>
      <c r="D13" s="44" t="s">
        <v>77</v>
      </c>
      <c r="E13" s="36">
        <v>1</v>
      </c>
      <c r="F13" s="36">
        <v>10</v>
      </c>
      <c r="G13" s="36">
        <f t="shared" si="0"/>
        <v>10</v>
      </c>
      <c r="H13" s="36">
        <v>50</v>
      </c>
      <c r="I13" s="36">
        <v>1</v>
      </c>
      <c r="J13" s="36">
        <v>10</v>
      </c>
      <c r="K13" s="36">
        <f t="shared" si="1"/>
        <v>10</v>
      </c>
      <c r="L13" s="36" t="s">
        <v>77</v>
      </c>
      <c r="M13" s="36">
        <v>1</v>
      </c>
      <c r="N13" s="36">
        <v>10</v>
      </c>
      <c r="O13" s="36">
        <f t="shared" si="2"/>
        <v>10</v>
      </c>
      <c r="P13" s="36">
        <v>0</v>
      </c>
      <c r="Q13" s="36">
        <v>1</v>
      </c>
      <c r="R13" s="36">
        <v>10</v>
      </c>
      <c r="S13" s="36">
        <f t="shared" si="3"/>
        <v>10</v>
      </c>
      <c r="T13" s="36">
        <v>1</v>
      </c>
      <c r="U13" s="36">
        <v>30</v>
      </c>
      <c r="V13" s="36">
        <f t="shared" si="4"/>
        <v>30</v>
      </c>
      <c r="W13" s="138" t="s">
        <v>78</v>
      </c>
      <c r="X13" s="138">
        <v>0</v>
      </c>
      <c r="Y13" s="139">
        <v>30</v>
      </c>
      <c r="Z13" s="140">
        <f t="shared" si="5"/>
        <v>0</v>
      </c>
      <c r="AA13" s="124">
        <f t="shared" si="6"/>
        <v>100</v>
      </c>
    </row>
    <row r="14" spans="1:27" ht="25.5" customHeight="1">
      <c r="A14" s="17" t="s">
        <v>55</v>
      </c>
      <c r="B14" s="18" t="s">
        <v>56</v>
      </c>
      <c r="C14" s="41">
        <f aca="true" t="shared" si="7" ref="C14:C19">G14+K14+O14+S14+V14+Z14</f>
        <v>60</v>
      </c>
      <c r="D14" s="44" t="s">
        <v>77</v>
      </c>
      <c r="E14" s="36">
        <v>1</v>
      </c>
      <c r="F14" s="36">
        <v>10</v>
      </c>
      <c r="G14" s="36">
        <f t="shared" si="0"/>
        <v>10</v>
      </c>
      <c r="H14" s="36">
        <v>0</v>
      </c>
      <c r="I14" s="36">
        <v>0</v>
      </c>
      <c r="J14" s="36">
        <v>10</v>
      </c>
      <c r="K14" s="36">
        <f t="shared" si="1"/>
        <v>0</v>
      </c>
      <c r="L14" s="36" t="s">
        <v>77</v>
      </c>
      <c r="M14" s="36">
        <v>1</v>
      </c>
      <c r="N14" s="36">
        <v>10</v>
      </c>
      <c r="O14" s="36">
        <f t="shared" si="2"/>
        <v>10</v>
      </c>
      <c r="P14" s="36">
        <v>0</v>
      </c>
      <c r="Q14" s="36">
        <v>1</v>
      </c>
      <c r="R14" s="36">
        <v>10</v>
      </c>
      <c r="S14" s="36">
        <f t="shared" si="3"/>
        <v>10</v>
      </c>
      <c r="T14" s="36">
        <v>1</v>
      </c>
      <c r="U14" s="36">
        <v>30</v>
      </c>
      <c r="V14" s="36">
        <f t="shared" si="4"/>
        <v>30</v>
      </c>
      <c r="W14" s="138" t="s">
        <v>78</v>
      </c>
      <c r="X14" s="138">
        <v>0</v>
      </c>
      <c r="Y14" s="139">
        <v>30</v>
      </c>
      <c r="Z14" s="140">
        <f t="shared" si="5"/>
        <v>0</v>
      </c>
      <c r="AA14" s="124">
        <f t="shared" si="6"/>
        <v>100</v>
      </c>
    </row>
    <row r="15" spans="1:27" ht="28.5" customHeight="1">
      <c r="A15" s="17" t="s">
        <v>57</v>
      </c>
      <c r="B15" s="18" t="s">
        <v>58</v>
      </c>
      <c r="C15" s="41">
        <f t="shared" si="7"/>
        <v>100</v>
      </c>
      <c r="D15" s="44" t="s">
        <v>77</v>
      </c>
      <c r="E15" s="36">
        <v>1</v>
      </c>
      <c r="F15" s="36">
        <v>10</v>
      </c>
      <c r="G15" s="36">
        <f t="shared" si="0"/>
        <v>10</v>
      </c>
      <c r="H15" s="36">
        <v>100</v>
      </c>
      <c r="I15" s="36">
        <v>1</v>
      </c>
      <c r="J15" s="36">
        <v>10</v>
      </c>
      <c r="K15" s="36">
        <f t="shared" si="1"/>
        <v>10</v>
      </c>
      <c r="L15" s="36" t="s">
        <v>77</v>
      </c>
      <c r="M15" s="36">
        <v>1</v>
      </c>
      <c r="N15" s="36">
        <v>10</v>
      </c>
      <c r="O15" s="36">
        <f t="shared" si="2"/>
        <v>10</v>
      </c>
      <c r="P15" s="36">
        <v>0</v>
      </c>
      <c r="Q15" s="36">
        <v>1</v>
      </c>
      <c r="R15" s="36">
        <v>10</v>
      </c>
      <c r="S15" s="36">
        <f t="shared" si="3"/>
        <v>10</v>
      </c>
      <c r="T15" s="36">
        <v>1</v>
      </c>
      <c r="U15" s="36">
        <v>30</v>
      </c>
      <c r="V15" s="36">
        <f t="shared" si="4"/>
        <v>30</v>
      </c>
      <c r="W15" s="138" t="s">
        <v>77</v>
      </c>
      <c r="X15" s="138">
        <v>1</v>
      </c>
      <c r="Y15" s="139">
        <v>30</v>
      </c>
      <c r="Z15" s="140">
        <f t="shared" si="5"/>
        <v>30</v>
      </c>
      <c r="AA15" s="124">
        <f t="shared" si="6"/>
        <v>100</v>
      </c>
    </row>
    <row r="16" spans="1:27" ht="27" customHeight="1">
      <c r="A16" s="17" t="s">
        <v>59</v>
      </c>
      <c r="B16" s="18" t="s">
        <v>60</v>
      </c>
      <c r="C16" s="41">
        <f t="shared" si="7"/>
        <v>100</v>
      </c>
      <c r="D16" s="44" t="s">
        <v>77</v>
      </c>
      <c r="E16" s="36">
        <v>1</v>
      </c>
      <c r="F16" s="36">
        <v>10</v>
      </c>
      <c r="G16" s="36">
        <f t="shared" si="0"/>
        <v>10</v>
      </c>
      <c r="H16" s="36">
        <v>55.556</v>
      </c>
      <c r="I16" s="36">
        <v>1</v>
      </c>
      <c r="J16" s="36">
        <v>10</v>
      </c>
      <c r="K16" s="36">
        <f t="shared" si="1"/>
        <v>10</v>
      </c>
      <c r="L16" s="36" t="s">
        <v>77</v>
      </c>
      <c r="M16" s="36">
        <v>1</v>
      </c>
      <c r="N16" s="36">
        <v>10</v>
      </c>
      <c r="O16" s="36">
        <f t="shared" si="2"/>
        <v>10</v>
      </c>
      <c r="P16" s="36">
        <v>0</v>
      </c>
      <c r="Q16" s="36">
        <v>1</v>
      </c>
      <c r="R16" s="36">
        <v>10</v>
      </c>
      <c r="S16" s="36">
        <f t="shared" si="3"/>
        <v>10</v>
      </c>
      <c r="T16" s="36">
        <v>1</v>
      </c>
      <c r="U16" s="36">
        <v>30</v>
      </c>
      <c r="V16" s="36">
        <f t="shared" si="4"/>
        <v>30</v>
      </c>
      <c r="W16" s="138" t="s">
        <v>77</v>
      </c>
      <c r="X16" s="138">
        <v>1</v>
      </c>
      <c r="Y16" s="139">
        <v>30</v>
      </c>
      <c r="Z16" s="140">
        <f t="shared" si="5"/>
        <v>30</v>
      </c>
      <c r="AA16" s="124">
        <f t="shared" si="6"/>
        <v>100</v>
      </c>
    </row>
    <row r="17" spans="1:27" ht="38.25" customHeight="1">
      <c r="A17" s="17" t="s">
        <v>61</v>
      </c>
      <c r="B17" s="18" t="s">
        <v>62</v>
      </c>
      <c r="C17" s="41">
        <f t="shared" si="7"/>
        <v>80</v>
      </c>
      <c r="D17" s="44" t="s">
        <v>78</v>
      </c>
      <c r="E17" s="36">
        <v>0</v>
      </c>
      <c r="F17" s="36">
        <v>10</v>
      </c>
      <c r="G17" s="36">
        <f t="shared" si="0"/>
        <v>0</v>
      </c>
      <c r="H17" s="36">
        <v>0</v>
      </c>
      <c r="I17" s="36">
        <v>0</v>
      </c>
      <c r="J17" s="36">
        <v>10</v>
      </c>
      <c r="K17" s="36">
        <f>I17*J17</f>
        <v>0</v>
      </c>
      <c r="L17" s="36" t="s">
        <v>77</v>
      </c>
      <c r="M17" s="36">
        <v>1</v>
      </c>
      <c r="N17" s="36">
        <v>10</v>
      </c>
      <c r="O17" s="36">
        <f t="shared" si="2"/>
        <v>10</v>
      </c>
      <c r="P17" s="36">
        <v>0</v>
      </c>
      <c r="Q17" s="36">
        <v>1</v>
      </c>
      <c r="R17" s="36">
        <v>10</v>
      </c>
      <c r="S17" s="36">
        <f t="shared" si="3"/>
        <v>10</v>
      </c>
      <c r="T17" s="36">
        <v>1</v>
      </c>
      <c r="U17" s="36">
        <v>30</v>
      </c>
      <c r="V17" s="36">
        <f t="shared" si="4"/>
        <v>30</v>
      </c>
      <c r="W17" s="138" t="s">
        <v>77</v>
      </c>
      <c r="X17" s="138">
        <v>1</v>
      </c>
      <c r="Y17" s="139">
        <v>30</v>
      </c>
      <c r="Z17" s="140">
        <f t="shared" si="5"/>
        <v>30</v>
      </c>
      <c r="AA17" s="124">
        <f t="shared" si="6"/>
        <v>100</v>
      </c>
    </row>
    <row r="18" spans="1:27" ht="30" customHeight="1">
      <c r="A18" s="17" t="s">
        <v>63</v>
      </c>
      <c r="B18" s="18" t="s">
        <v>64</v>
      </c>
      <c r="C18" s="41">
        <f t="shared" si="7"/>
        <v>80</v>
      </c>
      <c r="D18" s="44" t="s">
        <v>78</v>
      </c>
      <c r="E18" s="36">
        <v>0</v>
      </c>
      <c r="F18" s="36">
        <v>10</v>
      </c>
      <c r="G18" s="36">
        <f t="shared" si="0"/>
        <v>0</v>
      </c>
      <c r="H18" s="36">
        <v>100</v>
      </c>
      <c r="I18" s="36">
        <v>1</v>
      </c>
      <c r="J18" s="36">
        <v>10</v>
      </c>
      <c r="K18" s="36">
        <f t="shared" si="1"/>
        <v>10</v>
      </c>
      <c r="L18" s="36" t="s">
        <v>78</v>
      </c>
      <c r="M18" s="36">
        <v>0</v>
      </c>
      <c r="N18" s="36">
        <v>10</v>
      </c>
      <c r="O18" s="36">
        <f t="shared" si="2"/>
        <v>0</v>
      </c>
      <c r="P18" s="36">
        <v>0</v>
      </c>
      <c r="Q18" s="36">
        <v>1</v>
      </c>
      <c r="R18" s="36">
        <v>10</v>
      </c>
      <c r="S18" s="36">
        <f t="shared" si="3"/>
        <v>10</v>
      </c>
      <c r="T18" s="36">
        <v>1</v>
      </c>
      <c r="U18" s="36">
        <v>30</v>
      </c>
      <c r="V18" s="36">
        <f t="shared" si="4"/>
        <v>30</v>
      </c>
      <c r="W18" s="138" t="s">
        <v>77</v>
      </c>
      <c r="X18" s="138">
        <v>1</v>
      </c>
      <c r="Y18" s="139">
        <v>30</v>
      </c>
      <c r="Z18" s="140">
        <f t="shared" si="5"/>
        <v>30</v>
      </c>
      <c r="AA18" s="124">
        <f t="shared" si="6"/>
        <v>100</v>
      </c>
    </row>
    <row r="19" spans="1:27" ht="33.75" customHeight="1">
      <c r="A19" s="17" t="s">
        <v>65</v>
      </c>
      <c r="B19" s="18" t="s">
        <v>66</v>
      </c>
      <c r="C19" s="41">
        <f t="shared" si="7"/>
        <v>28.572</v>
      </c>
      <c r="D19" s="44" t="s">
        <v>78</v>
      </c>
      <c r="E19" s="36">
        <v>0</v>
      </c>
      <c r="F19" s="36">
        <v>14.286</v>
      </c>
      <c r="G19" s="36">
        <f t="shared" si="0"/>
        <v>0</v>
      </c>
      <c r="H19" s="36">
        <v>100</v>
      </c>
      <c r="I19" s="36">
        <v>1</v>
      </c>
      <c r="J19" s="36">
        <v>14.286</v>
      </c>
      <c r="K19" s="36">
        <f t="shared" si="1"/>
        <v>14.286</v>
      </c>
      <c r="L19" s="36" t="s">
        <v>78</v>
      </c>
      <c r="M19" s="36">
        <v>0</v>
      </c>
      <c r="N19" s="36">
        <v>14.286</v>
      </c>
      <c r="O19" s="36">
        <f t="shared" si="2"/>
        <v>0</v>
      </c>
      <c r="P19" s="36">
        <v>0</v>
      </c>
      <c r="Q19" s="36">
        <v>1</v>
      </c>
      <c r="R19" s="36">
        <v>14.286</v>
      </c>
      <c r="S19" s="36">
        <f t="shared" si="3"/>
        <v>14.286</v>
      </c>
      <c r="T19" s="36">
        <v>0</v>
      </c>
      <c r="U19" s="36">
        <v>42.856</v>
      </c>
      <c r="V19" s="36">
        <f t="shared" si="4"/>
        <v>0</v>
      </c>
      <c r="W19" s="185" t="s">
        <v>71</v>
      </c>
      <c r="X19" s="186"/>
      <c r="Y19" s="186"/>
      <c r="Z19" s="187"/>
      <c r="AA19" s="124">
        <f t="shared" si="6"/>
        <v>100</v>
      </c>
    </row>
    <row r="20" spans="1:24" s="27" customFormat="1" ht="32.25" customHeight="1">
      <c r="A20" s="56"/>
      <c r="B20" s="57"/>
      <c r="C20" s="59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27" customFormat="1" ht="21.75" customHeight="1">
      <c r="A21" s="56"/>
      <c r="B21" s="57"/>
      <c r="C21" s="59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27" customFormat="1" ht="15.75" customHeight="1">
      <c r="A22" s="56"/>
      <c r="B22" s="57"/>
      <c r="C22" s="59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27" customFormat="1" ht="17.25" customHeight="1">
      <c r="A23" s="56"/>
      <c r="B23" s="57"/>
      <c r="C23" s="59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s="27" customFormat="1" ht="22.5" customHeight="1">
      <c r="A24" s="56"/>
      <c r="B24" s="57"/>
      <c r="C24" s="59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s="27" customFormat="1" ht="22.5" customHeight="1">
      <c r="A25" s="56"/>
      <c r="B25" s="57"/>
      <c r="C25" s="59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s="27" customFormat="1" ht="21.75" customHeight="1">
      <c r="A26" s="56"/>
      <c r="B26" s="57"/>
      <c r="C26" s="59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27" customFormat="1" ht="21" customHeight="1">
      <c r="A27" s="56"/>
      <c r="B27" s="57"/>
      <c r="C27" s="59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27" customFormat="1" ht="20.25" customHeight="1">
      <c r="A28" s="56"/>
      <c r="B28" s="57"/>
      <c r="C28" s="59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s="27" customFormat="1" ht="22.5" customHeight="1">
      <c r="A29" s="56"/>
      <c r="B29" s="57"/>
      <c r="C29" s="59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s="27" customFormat="1" ht="25.5" customHeight="1">
      <c r="A30" s="56"/>
      <c r="B30" s="57"/>
      <c r="C30" s="59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27" customFormat="1" ht="32.25" customHeight="1">
      <c r="A31" s="56"/>
      <c r="B31" s="57"/>
      <c r="C31" s="59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s="27" customFormat="1" ht="30" customHeight="1">
      <c r="A32" s="56"/>
      <c r="B32" s="57"/>
      <c r="C32" s="59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s="27" customFormat="1" ht="25.5" customHeight="1">
      <c r="A33" s="56"/>
      <c r="B33" s="57"/>
      <c r="C33" s="59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s="27" customFormat="1" ht="25.5" customHeight="1">
      <c r="A34" s="56"/>
      <c r="B34" s="57"/>
      <c r="C34" s="59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s="27" customFormat="1" ht="27.75" customHeight="1">
      <c r="A35" s="58"/>
      <c r="B35" s="57"/>
      <c r="C35" s="59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2:24" s="27" customFormat="1" ht="15">
      <c r="B36" s="61"/>
      <c r="C36" s="59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2:24" s="27" customFormat="1" ht="15">
      <c r="B37" s="61"/>
      <c r="C37" s="78"/>
      <c r="D37" s="42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2:4" s="27" customFormat="1" ht="15">
      <c r="B38" s="61"/>
      <c r="C38" s="78"/>
      <c r="D38" s="42"/>
    </row>
  </sheetData>
  <sheetProtection/>
  <mergeCells count="15">
    <mergeCell ref="A1:H1"/>
    <mergeCell ref="A2:A3"/>
    <mergeCell ref="B2:B3"/>
    <mergeCell ref="C2:C3"/>
    <mergeCell ref="H2:K2"/>
    <mergeCell ref="T2:V2"/>
    <mergeCell ref="W19:Z19"/>
    <mergeCell ref="D2:G2"/>
    <mergeCell ref="L2:O2"/>
    <mergeCell ref="W8:Z8"/>
    <mergeCell ref="W9:Z9"/>
    <mergeCell ref="W10:Z10"/>
    <mergeCell ref="W2:Z2"/>
    <mergeCell ref="P2:S2"/>
    <mergeCell ref="W6:Z6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J19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5" sqref="A5:IV5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8.421875" style="39" customWidth="1"/>
    <col min="4" max="4" width="9.28125" style="0" customWidth="1"/>
    <col min="5" max="5" width="8.8515625" style="0" customWidth="1"/>
    <col min="6" max="6" width="8.140625" style="0" customWidth="1"/>
    <col min="7" max="7" width="7.421875" style="0" customWidth="1"/>
    <col min="8" max="8" width="9.00390625" style="0" customWidth="1"/>
    <col min="9" max="9" width="6.57421875" style="0" customWidth="1"/>
    <col min="10" max="10" width="8.7109375" style="0" customWidth="1"/>
    <col min="11" max="11" width="9.421875" style="0" customWidth="1"/>
    <col min="12" max="12" width="7.8515625" style="0" customWidth="1"/>
    <col min="13" max="13" width="6.140625" style="0" customWidth="1"/>
    <col min="14" max="14" width="5.57421875" style="0" customWidth="1"/>
    <col min="15" max="15" width="6.57421875" style="0" customWidth="1"/>
    <col min="16" max="16" width="6.7109375" style="0" customWidth="1"/>
    <col min="17" max="17" width="6.28125" style="0" customWidth="1"/>
    <col min="18" max="18" width="5.421875" style="0" customWidth="1"/>
    <col min="19" max="19" width="5.57421875" style="0" customWidth="1"/>
    <col min="20" max="20" width="7.57421875" style="0" customWidth="1"/>
    <col min="21" max="21" width="8.140625" style="0" customWidth="1"/>
    <col min="22" max="22" width="7.140625" style="0" customWidth="1"/>
    <col min="23" max="23" width="7.421875" style="0" customWidth="1"/>
    <col min="24" max="24" width="8.140625" style="0" customWidth="1"/>
    <col min="25" max="25" width="7.28125" style="0" customWidth="1"/>
    <col min="26" max="26" width="6.28125" style="0" customWidth="1"/>
    <col min="27" max="27" width="7.57421875" style="0" customWidth="1"/>
    <col min="28" max="28" width="7.8515625" style="0" customWidth="1"/>
    <col min="29" max="29" width="9.140625" style="0" customWidth="1"/>
    <col min="30" max="30" width="7.7109375" style="0" customWidth="1"/>
    <col min="31" max="31" width="6.57421875" style="0" customWidth="1"/>
    <col min="32" max="32" width="6.28125" style="0" customWidth="1"/>
    <col min="33" max="33" width="6.57421875" style="0" customWidth="1"/>
    <col min="34" max="34" width="5.8515625" style="0" customWidth="1"/>
  </cols>
  <sheetData>
    <row r="1" spans="1:35" s="7" customFormat="1" ht="33.75" customHeight="1">
      <c r="A1" s="195" t="s">
        <v>35</v>
      </c>
      <c r="B1" s="195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66"/>
      <c r="O1" s="66"/>
      <c r="AF1" s="84"/>
      <c r="AG1" s="84"/>
      <c r="AH1" s="84"/>
      <c r="AI1" s="87"/>
    </row>
    <row r="2" spans="1:35" s="7" customFormat="1" ht="136.5" customHeight="1">
      <c r="A2" s="200" t="s">
        <v>6</v>
      </c>
      <c r="B2" s="200" t="s">
        <v>9</v>
      </c>
      <c r="C2" s="203" t="s">
        <v>41</v>
      </c>
      <c r="D2" s="205" t="s">
        <v>91</v>
      </c>
      <c r="E2" s="206"/>
      <c r="F2" s="206"/>
      <c r="G2" s="207"/>
      <c r="H2" s="205" t="s">
        <v>90</v>
      </c>
      <c r="I2" s="206"/>
      <c r="J2" s="206"/>
      <c r="K2" s="207"/>
      <c r="L2" s="205" t="s">
        <v>92</v>
      </c>
      <c r="M2" s="206"/>
      <c r="N2" s="206"/>
      <c r="O2" s="207"/>
      <c r="P2" s="205" t="s">
        <v>93</v>
      </c>
      <c r="Q2" s="206"/>
      <c r="R2" s="206"/>
      <c r="S2" s="207"/>
      <c r="T2" s="205" t="s">
        <v>79</v>
      </c>
      <c r="U2" s="206"/>
      <c r="V2" s="206"/>
      <c r="W2" s="207"/>
      <c r="X2" s="205" t="s">
        <v>80</v>
      </c>
      <c r="Y2" s="206"/>
      <c r="Z2" s="206"/>
      <c r="AA2" s="207"/>
      <c r="AB2" s="205" t="s">
        <v>94</v>
      </c>
      <c r="AC2" s="206"/>
      <c r="AD2" s="206"/>
      <c r="AE2" s="207"/>
      <c r="AF2" s="202" t="s">
        <v>81</v>
      </c>
      <c r="AG2" s="202"/>
      <c r="AH2" s="202"/>
      <c r="AI2" s="202"/>
    </row>
    <row r="3" spans="1:35" s="11" customFormat="1" ht="27.75" customHeight="1">
      <c r="A3" s="201"/>
      <c r="B3" s="202"/>
      <c r="C3" s="204"/>
      <c r="D3" s="123" t="s">
        <v>32</v>
      </c>
      <c r="E3" s="144" t="s">
        <v>8</v>
      </c>
      <c r="F3" s="144" t="s">
        <v>67</v>
      </c>
      <c r="G3" s="144" t="s">
        <v>68</v>
      </c>
      <c r="H3" s="123" t="s">
        <v>32</v>
      </c>
      <c r="I3" s="144" t="s">
        <v>8</v>
      </c>
      <c r="J3" s="144" t="s">
        <v>67</v>
      </c>
      <c r="K3" s="144" t="s">
        <v>68</v>
      </c>
      <c r="L3" s="123" t="s">
        <v>32</v>
      </c>
      <c r="M3" s="144" t="s">
        <v>8</v>
      </c>
      <c r="N3" s="144" t="s">
        <v>67</v>
      </c>
      <c r="O3" s="144" t="s">
        <v>68</v>
      </c>
      <c r="P3" s="123" t="s">
        <v>32</v>
      </c>
      <c r="Q3" s="144" t="s">
        <v>8</v>
      </c>
      <c r="R3" s="144" t="s">
        <v>67</v>
      </c>
      <c r="S3" s="144" t="s">
        <v>68</v>
      </c>
      <c r="T3" s="123" t="s">
        <v>32</v>
      </c>
      <c r="U3" s="144" t="s">
        <v>8</v>
      </c>
      <c r="V3" s="144" t="s">
        <v>67</v>
      </c>
      <c r="W3" s="144" t="s">
        <v>68</v>
      </c>
      <c r="X3" s="123" t="s">
        <v>32</v>
      </c>
      <c r="Y3" s="144" t="s">
        <v>8</v>
      </c>
      <c r="Z3" s="144" t="s">
        <v>67</v>
      </c>
      <c r="AA3" s="144" t="s">
        <v>68</v>
      </c>
      <c r="AB3" s="123" t="s">
        <v>32</v>
      </c>
      <c r="AC3" s="144" t="s">
        <v>8</v>
      </c>
      <c r="AD3" s="144" t="s">
        <v>67</v>
      </c>
      <c r="AE3" s="144" t="s">
        <v>68</v>
      </c>
      <c r="AF3" s="123" t="s">
        <v>32</v>
      </c>
      <c r="AG3" s="144" t="s">
        <v>8</v>
      </c>
      <c r="AH3" s="144" t="s">
        <v>67</v>
      </c>
      <c r="AI3" s="144" t="s">
        <v>68</v>
      </c>
    </row>
    <row r="4" spans="1:35" s="6" customFormat="1" ht="12" customHeight="1">
      <c r="A4" s="96"/>
      <c r="B4" s="96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  <c r="AG4" s="99"/>
      <c r="AH4" s="99"/>
      <c r="AI4" s="100"/>
    </row>
    <row r="5" spans="1:36" ht="25.5" customHeight="1">
      <c r="A5" s="101" t="s">
        <v>43</v>
      </c>
      <c r="B5" s="95" t="s">
        <v>44</v>
      </c>
      <c r="C5" s="102">
        <f>G5+K5+O5+S5+W5+AA5+AE5+AI5</f>
        <v>94.91799999999999</v>
      </c>
      <c r="D5" s="103">
        <v>0.6683</v>
      </c>
      <c r="E5" s="104">
        <v>0.663</v>
      </c>
      <c r="F5" s="104">
        <v>9</v>
      </c>
      <c r="G5" s="104">
        <f aca="true" t="shared" si="0" ref="G5:G19">E5*F5</f>
        <v>5.9670000000000005</v>
      </c>
      <c r="H5" s="103">
        <v>0.61</v>
      </c>
      <c r="I5" s="94">
        <v>0.778</v>
      </c>
      <c r="J5" s="94">
        <v>9</v>
      </c>
      <c r="K5" s="94">
        <f aca="true" t="shared" si="1" ref="K5:K19">I5*J5</f>
        <v>7.002000000000001</v>
      </c>
      <c r="L5" s="107">
        <v>0</v>
      </c>
      <c r="M5" s="104">
        <v>1</v>
      </c>
      <c r="N5" s="104">
        <v>9</v>
      </c>
      <c r="O5" s="104">
        <f aca="true" t="shared" si="2" ref="O5:O18">M5*N5</f>
        <v>9</v>
      </c>
      <c r="P5" s="104">
        <v>0</v>
      </c>
      <c r="Q5" s="104">
        <v>1</v>
      </c>
      <c r="R5" s="104">
        <v>9</v>
      </c>
      <c r="S5" s="104">
        <f aca="true" t="shared" si="3" ref="S5:S18">Q5*R5</f>
        <v>9</v>
      </c>
      <c r="T5" s="104">
        <v>0</v>
      </c>
      <c r="U5" s="104">
        <v>1</v>
      </c>
      <c r="V5" s="104">
        <v>14</v>
      </c>
      <c r="W5" s="104">
        <f>U5*V5</f>
        <v>14</v>
      </c>
      <c r="X5" s="107">
        <v>0</v>
      </c>
      <c r="Y5" s="104">
        <v>1</v>
      </c>
      <c r="Z5" s="104">
        <v>16</v>
      </c>
      <c r="AA5" s="104">
        <f aca="true" t="shared" si="4" ref="AA5:AA18">Y5*Z5</f>
        <v>16</v>
      </c>
      <c r="AB5" s="104">
        <v>0</v>
      </c>
      <c r="AC5" s="104">
        <v>1</v>
      </c>
      <c r="AD5" s="104">
        <v>17</v>
      </c>
      <c r="AE5" s="104">
        <f aca="true" t="shared" si="5" ref="AE5:AE18">AC5*AD5</f>
        <v>17</v>
      </c>
      <c r="AF5" s="104">
        <v>0.007</v>
      </c>
      <c r="AG5" s="104">
        <v>0.997</v>
      </c>
      <c r="AH5" s="105">
        <v>17</v>
      </c>
      <c r="AI5" s="106">
        <f aca="true" t="shared" si="6" ref="AI5:AI18">AG5*AH5</f>
        <v>16.949</v>
      </c>
      <c r="AJ5" s="124">
        <f>F5+J5+N5+R5+V5+Z5+AD5+AH5</f>
        <v>100</v>
      </c>
    </row>
    <row r="6" spans="1:36" ht="33.75" customHeight="1">
      <c r="A6" s="101" t="s">
        <v>45</v>
      </c>
      <c r="B6" s="95" t="s">
        <v>46</v>
      </c>
      <c r="C6" s="102">
        <f aca="true" t="shared" si="7" ref="C6:C19">G6+K6+O6+S6+W6+AA6+AE6+AI6</f>
        <v>100</v>
      </c>
      <c r="D6" s="103">
        <v>0</v>
      </c>
      <c r="E6" s="104">
        <v>1</v>
      </c>
      <c r="F6" s="104">
        <v>9</v>
      </c>
      <c r="G6" s="104">
        <f t="shared" si="0"/>
        <v>9</v>
      </c>
      <c r="H6" s="103">
        <v>0</v>
      </c>
      <c r="I6" s="94">
        <v>1</v>
      </c>
      <c r="J6" s="94">
        <v>9</v>
      </c>
      <c r="K6" s="94">
        <f t="shared" si="1"/>
        <v>9</v>
      </c>
      <c r="L6" s="107">
        <v>0</v>
      </c>
      <c r="M6" s="104">
        <v>1</v>
      </c>
      <c r="N6" s="104">
        <v>9</v>
      </c>
      <c r="O6" s="104">
        <f t="shared" si="2"/>
        <v>9</v>
      </c>
      <c r="P6" s="104">
        <v>0</v>
      </c>
      <c r="Q6" s="104">
        <v>1</v>
      </c>
      <c r="R6" s="104">
        <v>9</v>
      </c>
      <c r="S6" s="104">
        <f t="shared" si="3"/>
        <v>9</v>
      </c>
      <c r="T6" s="104">
        <v>0</v>
      </c>
      <c r="U6" s="104">
        <v>1</v>
      </c>
      <c r="V6" s="104">
        <v>14</v>
      </c>
      <c r="W6" s="104">
        <f aca="true" t="shared" si="8" ref="W6:W18">U6*V6</f>
        <v>14</v>
      </c>
      <c r="X6" s="107">
        <v>0</v>
      </c>
      <c r="Y6" s="104">
        <v>1</v>
      </c>
      <c r="Z6" s="104">
        <v>16</v>
      </c>
      <c r="AA6" s="104">
        <f t="shared" si="4"/>
        <v>16</v>
      </c>
      <c r="AB6" s="104">
        <v>0</v>
      </c>
      <c r="AC6" s="104">
        <v>1</v>
      </c>
      <c r="AD6" s="104">
        <v>17</v>
      </c>
      <c r="AE6" s="104">
        <f t="shared" si="5"/>
        <v>17</v>
      </c>
      <c r="AF6" s="104">
        <v>0</v>
      </c>
      <c r="AG6" s="104">
        <v>1</v>
      </c>
      <c r="AH6" s="105">
        <v>17</v>
      </c>
      <c r="AI6" s="106">
        <f t="shared" si="6"/>
        <v>17</v>
      </c>
      <c r="AJ6" s="124">
        <f aca="true" t="shared" si="9" ref="AJ6:AJ19">F6+J6+N6+R6+V6+Z6+AD6+AH6</f>
        <v>100</v>
      </c>
    </row>
    <row r="7" spans="1:36" ht="29.25" customHeight="1">
      <c r="A7" s="101" t="s">
        <v>43</v>
      </c>
      <c r="B7" s="95" t="s">
        <v>47</v>
      </c>
      <c r="C7" s="102">
        <f t="shared" si="7"/>
        <v>72.99799999999999</v>
      </c>
      <c r="D7" s="103">
        <v>1</v>
      </c>
      <c r="E7" s="104">
        <v>0</v>
      </c>
      <c r="F7" s="104">
        <v>9</v>
      </c>
      <c r="G7" s="104">
        <f t="shared" si="0"/>
        <v>0</v>
      </c>
      <c r="H7" s="103">
        <v>0</v>
      </c>
      <c r="I7" s="94">
        <v>1</v>
      </c>
      <c r="J7" s="94">
        <v>9</v>
      </c>
      <c r="K7" s="94">
        <f t="shared" si="1"/>
        <v>9</v>
      </c>
      <c r="L7" s="107">
        <v>0</v>
      </c>
      <c r="M7" s="104">
        <v>1</v>
      </c>
      <c r="N7" s="104">
        <v>9</v>
      </c>
      <c r="O7" s="104">
        <f t="shared" si="2"/>
        <v>9</v>
      </c>
      <c r="P7" s="104">
        <v>0</v>
      </c>
      <c r="Q7" s="104">
        <v>1</v>
      </c>
      <c r="R7" s="104">
        <v>9</v>
      </c>
      <c r="S7" s="104">
        <f t="shared" si="3"/>
        <v>9</v>
      </c>
      <c r="T7" s="104">
        <v>57.14</v>
      </c>
      <c r="U7" s="104">
        <v>0.857</v>
      </c>
      <c r="V7" s="104">
        <v>14</v>
      </c>
      <c r="W7" s="104">
        <f t="shared" si="8"/>
        <v>11.998</v>
      </c>
      <c r="X7" s="107">
        <v>1</v>
      </c>
      <c r="Y7" s="104">
        <v>0</v>
      </c>
      <c r="Z7" s="104">
        <v>16</v>
      </c>
      <c r="AA7" s="104">
        <f t="shared" si="4"/>
        <v>0</v>
      </c>
      <c r="AB7" s="104">
        <v>0</v>
      </c>
      <c r="AC7" s="104">
        <v>1</v>
      </c>
      <c r="AD7" s="104">
        <v>17</v>
      </c>
      <c r="AE7" s="104">
        <f t="shared" si="5"/>
        <v>17</v>
      </c>
      <c r="AF7" s="104">
        <v>0</v>
      </c>
      <c r="AG7" s="104">
        <v>1</v>
      </c>
      <c r="AH7" s="105">
        <v>17</v>
      </c>
      <c r="AI7" s="106">
        <f t="shared" si="6"/>
        <v>17</v>
      </c>
      <c r="AJ7" s="124">
        <f t="shared" si="9"/>
        <v>100</v>
      </c>
    </row>
    <row r="8" spans="1:36" ht="29.25" customHeight="1">
      <c r="A8" s="101" t="s">
        <v>43</v>
      </c>
      <c r="B8" s="95" t="s">
        <v>48</v>
      </c>
      <c r="C8" s="102">
        <f t="shared" si="7"/>
        <v>82.045</v>
      </c>
      <c r="D8" s="108">
        <v>0.9974</v>
      </c>
      <c r="E8" s="104">
        <v>0.005</v>
      </c>
      <c r="F8" s="104">
        <v>9</v>
      </c>
      <c r="G8" s="104">
        <f t="shared" si="0"/>
        <v>0.045</v>
      </c>
      <c r="H8" s="103">
        <v>1</v>
      </c>
      <c r="I8" s="94">
        <v>0</v>
      </c>
      <c r="J8" s="94">
        <v>9</v>
      </c>
      <c r="K8" s="94">
        <f t="shared" si="1"/>
        <v>0</v>
      </c>
      <c r="L8" s="107">
        <v>0</v>
      </c>
      <c r="M8" s="104">
        <v>1</v>
      </c>
      <c r="N8" s="104">
        <v>9</v>
      </c>
      <c r="O8" s="104">
        <f t="shared" si="2"/>
        <v>9</v>
      </c>
      <c r="P8" s="107">
        <v>0</v>
      </c>
      <c r="Q8" s="104">
        <v>1</v>
      </c>
      <c r="R8" s="104">
        <v>9</v>
      </c>
      <c r="S8" s="104">
        <f t="shared" si="3"/>
        <v>9</v>
      </c>
      <c r="T8" s="107">
        <v>0</v>
      </c>
      <c r="U8" s="104">
        <v>1</v>
      </c>
      <c r="V8" s="104">
        <v>14</v>
      </c>
      <c r="W8" s="104">
        <f t="shared" si="8"/>
        <v>14</v>
      </c>
      <c r="X8" s="107">
        <v>0</v>
      </c>
      <c r="Y8" s="104">
        <v>1</v>
      </c>
      <c r="Z8" s="104">
        <v>16</v>
      </c>
      <c r="AA8" s="104">
        <f t="shared" si="4"/>
        <v>16</v>
      </c>
      <c r="AB8" s="104">
        <v>0</v>
      </c>
      <c r="AC8" s="104">
        <v>1</v>
      </c>
      <c r="AD8" s="104">
        <v>17</v>
      </c>
      <c r="AE8" s="104">
        <f t="shared" si="5"/>
        <v>17</v>
      </c>
      <c r="AF8" s="104">
        <v>0</v>
      </c>
      <c r="AG8" s="104">
        <v>1</v>
      </c>
      <c r="AH8" s="105">
        <v>17</v>
      </c>
      <c r="AI8" s="106">
        <f t="shared" si="6"/>
        <v>17</v>
      </c>
      <c r="AJ8" s="124">
        <f t="shared" si="9"/>
        <v>100</v>
      </c>
    </row>
    <row r="9" spans="1:36" ht="27.75" customHeight="1">
      <c r="A9" s="101" t="s">
        <v>43</v>
      </c>
      <c r="B9" s="95" t="s">
        <v>49</v>
      </c>
      <c r="C9" s="102">
        <f t="shared" si="7"/>
        <v>100</v>
      </c>
      <c r="D9" s="108">
        <v>0</v>
      </c>
      <c r="E9" s="104">
        <v>1</v>
      </c>
      <c r="F9" s="104">
        <v>25.714</v>
      </c>
      <c r="G9" s="104">
        <f t="shared" si="0"/>
        <v>25.714</v>
      </c>
      <c r="H9" s="103">
        <v>0</v>
      </c>
      <c r="I9" s="94">
        <v>1</v>
      </c>
      <c r="J9" s="94">
        <v>25.714</v>
      </c>
      <c r="K9" s="94">
        <f t="shared" si="1"/>
        <v>25.714</v>
      </c>
      <c r="L9" s="197" t="s">
        <v>71</v>
      </c>
      <c r="M9" s="198"/>
      <c r="N9" s="198"/>
      <c r="O9" s="199"/>
      <c r="P9" s="197" t="s">
        <v>71</v>
      </c>
      <c r="Q9" s="198"/>
      <c r="R9" s="198"/>
      <c r="S9" s="199"/>
      <c r="T9" s="197" t="s">
        <v>71</v>
      </c>
      <c r="U9" s="198"/>
      <c r="V9" s="198"/>
      <c r="W9" s="199"/>
      <c r="X9" s="197" t="s">
        <v>71</v>
      </c>
      <c r="Y9" s="198"/>
      <c r="Z9" s="198"/>
      <c r="AA9" s="199"/>
      <c r="AB9" s="197" t="s">
        <v>71</v>
      </c>
      <c r="AC9" s="198"/>
      <c r="AD9" s="198"/>
      <c r="AE9" s="199"/>
      <c r="AF9" s="104">
        <v>0</v>
      </c>
      <c r="AG9" s="104">
        <v>1</v>
      </c>
      <c r="AH9" s="105">
        <v>48.572</v>
      </c>
      <c r="AI9" s="106">
        <f t="shared" si="6"/>
        <v>48.572</v>
      </c>
      <c r="AJ9" s="124">
        <f t="shared" si="9"/>
        <v>100</v>
      </c>
    </row>
    <row r="10" spans="1:36" ht="29.25" customHeight="1">
      <c r="A10" s="101" t="s">
        <v>50</v>
      </c>
      <c r="B10" s="95" t="s">
        <v>69</v>
      </c>
      <c r="C10" s="102">
        <f t="shared" si="7"/>
        <v>100</v>
      </c>
      <c r="D10" s="108">
        <v>0</v>
      </c>
      <c r="E10" s="104">
        <v>1</v>
      </c>
      <c r="F10" s="104">
        <v>25.714</v>
      </c>
      <c r="G10" s="104">
        <f t="shared" si="0"/>
        <v>25.714</v>
      </c>
      <c r="H10" s="103">
        <v>0</v>
      </c>
      <c r="I10" s="94">
        <v>1</v>
      </c>
      <c r="J10" s="94">
        <v>25.714</v>
      </c>
      <c r="K10" s="94">
        <f t="shared" si="1"/>
        <v>25.714</v>
      </c>
      <c r="L10" s="197" t="s">
        <v>71</v>
      </c>
      <c r="M10" s="198"/>
      <c r="N10" s="198"/>
      <c r="O10" s="199"/>
      <c r="P10" s="197" t="s">
        <v>71</v>
      </c>
      <c r="Q10" s="198"/>
      <c r="R10" s="198"/>
      <c r="S10" s="199"/>
      <c r="T10" s="197" t="s">
        <v>71</v>
      </c>
      <c r="U10" s="198"/>
      <c r="V10" s="198"/>
      <c r="W10" s="199"/>
      <c r="X10" s="197" t="s">
        <v>71</v>
      </c>
      <c r="Y10" s="198"/>
      <c r="Z10" s="198"/>
      <c r="AA10" s="199"/>
      <c r="AB10" s="197" t="s">
        <v>71</v>
      </c>
      <c r="AC10" s="198"/>
      <c r="AD10" s="198"/>
      <c r="AE10" s="199"/>
      <c r="AF10" s="104">
        <v>0</v>
      </c>
      <c r="AG10" s="104">
        <v>1</v>
      </c>
      <c r="AH10" s="105">
        <v>48.572</v>
      </c>
      <c r="AI10" s="106">
        <f t="shared" si="6"/>
        <v>48.572</v>
      </c>
      <c r="AJ10" s="124">
        <f t="shared" si="9"/>
        <v>100</v>
      </c>
    </row>
    <row r="11" spans="1:36" ht="29.25" customHeight="1">
      <c r="A11" s="101" t="s">
        <v>51</v>
      </c>
      <c r="B11" s="95" t="s">
        <v>82</v>
      </c>
      <c r="C11" s="102">
        <f t="shared" si="7"/>
        <v>78.735</v>
      </c>
      <c r="D11" s="108">
        <v>0</v>
      </c>
      <c r="E11" s="104">
        <v>1</v>
      </c>
      <c r="F11" s="104">
        <v>9</v>
      </c>
      <c r="G11" s="104">
        <f t="shared" si="0"/>
        <v>9</v>
      </c>
      <c r="H11" s="103">
        <v>0</v>
      </c>
      <c r="I11" s="94">
        <v>1</v>
      </c>
      <c r="J11" s="94">
        <v>9</v>
      </c>
      <c r="K11" s="94">
        <f t="shared" si="1"/>
        <v>9</v>
      </c>
      <c r="L11" s="107">
        <v>0</v>
      </c>
      <c r="M11" s="104">
        <v>1</v>
      </c>
      <c r="N11" s="104">
        <v>9</v>
      </c>
      <c r="O11" s="104">
        <f t="shared" si="2"/>
        <v>9</v>
      </c>
      <c r="P11" s="107">
        <v>0</v>
      </c>
      <c r="Q11" s="104">
        <v>1</v>
      </c>
      <c r="R11" s="104">
        <v>9</v>
      </c>
      <c r="S11" s="104">
        <f t="shared" si="3"/>
        <v>9</v>
      </c>
      <c r="T11" s="109">
        <v>0.9567</v>
      </c>
      <c r="U11" s="104">
        <v>0.087</v>
      </c>
      <c r="V11" s="104">
        <v>14</v>
      </c>
      <c r="W11" s="104">
        <f t="shared" si="8"/>
        <v>1.218</v>
      </c>
      <c r="X11" s="107">
        <v>0.5</v>
      </c>
      <c r="Y11" s="104">
        <v>1</v>
      </c>
      <c r="Z11" s="104">
        <v>16</v>
      </c>
      <c r="AA11" s="104">
        <f t="shared" si="4"/>
        <v>16</v>
      </c>
      <c r="AB11" s="104">
        <v>0</v>
      </c>
      <c r="AC11" s="104">
        <v>1</v>
      </c>
      <c r="AD11" s="104">
        <v>17</v>
      </c>
      <c r="AE11" s="104">
        <f t="shared" si="5"/>
        <v>17</v>
      </c>
      <c r="AF11" s="104">
        <v>0.999</v>
      </c>
      <c r="AG11" s="104">
        <v>0.501</v>
      </c>
      <c r="AH11" s="105">
        <v>17</v>
      </c>
      <c r="AI11" s="106">
        <f t="shared" si="6"/>
        <v>8.517</v>
      </c>
      <c r="AJ11" s="124">
        <f t="shared" si="9"/>
        <v>100</v>
      </c>
    </row>
    <row r="12" spans="1:36" ht="29.25" customHeight="1">
      <c r="A12" s="101" t="s">
        <v>52</v>
      </c>
      <c r="B12" s="95" t="s">
        <v>53</v>
      </c>
      <c r="C12" s="102">
        <f t="shared" si="7"/>
        <v>91</v>
      </c>
      <c r="D12" s="108">
        <v>1</v>
      </c>
      <c r="E12" s="104">
        <v>0</v>
      </c>
      <c r="F12" s="104">
        <v>9</v>
      </c>
      <c r="G12" s="104">
        <f t="shared" si="0"/>
        <v>0</v>
      </c>
      <c r="H12" s="103">
        <v>0</v>
      </c>
      <c r="I12" s="94">
        <v>1</v>
      </c>
      <c r="J12" s="94">
        <v>9</v>
      </c>
      <c r="K12" s="94">
        <f t="shared" si="1"/>
        <v>9</v>
      </c>
      <c r="L12" s="107">
        <v>0</v>
      </c>
      <c r="M12" s="104">
        <v>1</v>
      </c>
      <c r="N12" s="104">
        <v>9</v>
      </c>
      <c r="O12" s="104">
        <f t="shared" si="2"/>
        <v>9</v>
      </c>
      <c r="P12" s="104">
        <v>0</v>
      </c>
      <c r="Q12" s="104">
        <v>1</v>
      </c>
      <c r="R12" s="104">
        <v>9</v>
      </c>
      <c r="S12" s="104">
        <f t="shared" si="3"/>
        <v>9</v>
      </c>
      <c r="T12" s="104">
        <v>0</v>
      </c>
      <c r="U12" s="104">
        <v>1</v>
      </c>
      <c r="V12" s="104">
        <v>14</v>
      </c>
      <c r="W12" s="104">
        <f t="shared" si="8"/>
        <v>14</v>
      </c>
      <c r="X12" s="110">
        <v>0</v>
      </c>
      <c r="Y12" s="104">
        <v>1</v>
      </c>
      <c r="Z12" s="104">
        <v>16</v>
      </c>
      <c r="AA12" s="104">
        <f t="shared" si="4"/>
        <v>16</v>
      </c>
      <c r="AB12" s="104">
        <v>0</v>
      </c>
      <c r="AC12" s="104">
        <v>1</v>
      </c>
      <c r="AD12" s="104">
        <v>17</v>
      </c>
      <c r="AE12" s="104">
        <f t="shared" si="5"/>
        <v>17</v>
      </c>
      <c r="AF12" s="104">
        <v>0</v>
      </c>
      <c r="AG12" s="104">
        <v>1</v>
      </c>
      <c r="AH12" s="105">
        <v>17</v>
      </c>
      <c r="AI12" s="106">
        <f t="shared" si="6"/>
        <v>17</v>
      </c>
      <c r="AJ12" s="124">
        <f t="shared" si="9"/>
        <v>100</v>
      </c>
    </row>
    <row r="13" spans="1:36" ht="33" customHeight="1">
      <c r="A13" s="101" t="s">
        <v>54</v>
      </c>
      <c r="B13" s="95" t="s">
        <v>83</v>
      </c>
      <c r="C13" s="102">
        <f t="shared" si="7"/>
        <v>68.09</v>
      </c>
      <c r="D13" s="108">
        <v>0.9948</v>
      </c>
      <c r="E13" s="104">
        <v>0.01</v>
      </c>
      <c r="F13" s="104">
        <v>9</v>
      </c>
      <c r="G13" s="104">
        <f t="shared" si="0"/>
        <v>0.09</v>
      </c>
      <c r="H13" s="103">
        <v>1</v>
      </c>
      <c r="I13" s="94">
        <v>0</v>
      </c>
      <c r="J13" s="94">
        <v>9</v>
      </c>
      <c r="K13" s="94">
        <f t="shared" si="1"/>
        <v>0</v>
      </c>
      <c r="L13" s="107">
        <v>0</v>
      </c>
      <c r="M13" s="104">
        <v>1</v>
      </c>
      <c r="N13" s="104">
        <v>9</v>
      </c>
      <c r="O13" s="104">
        <f t="shared" si="2"/>
        <v>9</v>
      </c>
      <c r="P13" s="107">
        <v>0</v>
      </c>
      <c r="Q13" s="104">
        <v>1</v>
      </c>
      <c r="R13" s="104">
        <v>9</v>
      </c>
      <c r="S13" s="104">
        <f t="shared" si="3"/>
        <v>9</v>
      </c>
      <c r="T13" s="107">
        <v>1</v>
      </c>
      <c r="U13" s="104">
        <v>0</v>
      </c>
      <c r="V13" s="104">
        <v>14</v>
      </c>
      <c r="W13" s="104">
        <f t="shared" si="8"/>
        <v>0</v>
      </c>
      <c r="X13" s="107">
        <v>0</v>
      </c>
      <c r="Y13" s="104">
        <v>1</v>
      </c>
      <c r="Z13" s="104">
        <v>16</v>
      </c>
      <c r="AA13" s="104">
        <f t="shared" si="4"/>
        <v>16</v>
      </c>
      <c r="AB13" s="104">
        <v>0</v>
      </c>
      <c r="AC13" s="104">
        <v>1</v>
      </c>
      <c r="AD13" s="104">
        <v>17</v>
      </c>
      <c r="AE13" s="104">
        <f t="shared" si="5"/>
        <v>17</v>
      </c>
      <c r="AF13" s="104">
        <v>0.001</v>
      </c>
      <c r="AG13" s="104">
        <v>1</v>
      </c>
      <c r="AH13" s="105">
        <v>17</v>
      </c>
      <c r="AI13" s="106">
        <f t="shared" si="6"/>
        <v>17</v>
      </c>
      <c r="AJ13" s="124">
        <f t="shared" si="9"/>
        <v>100</v>
      </c>
    </row>
    <row r="14" spans="1:36" ht="28.5" customHeight="1">
      <c r="A14" s="101" t="s">
        <v>55</v>
      </c>
      <c r="B14" s="95" t="s">
        <v>56</v>
      </c>
      <c r="C14" s="102">
        <f t="shared" si="7"/>
        <v>100</v>
      </c>
      <c r="D14" s="108">
        <v>0</v>
      </c>
      <c r="E14" s="104">
        <v>1</v>
      </c>
      <c r="F14" s="104">
        <v>9</v>
      </c>
      <c r="G14" s="104">
        <f t="shared" si="0"/>
        <v>9</v>
      </c>
      <c r="H14" s="103">
        <v>0</v>
      </c>
      <c r="I14" s="94">
        <v>1</v>
      </c>
      <c r="J14" s="94">
        <v>9</v>
      </c>
      <c r="K14" s="94">
        <f t="shared" si="1"/>
        <v>9</v>
      </c>
      <c r="L14" s="145">
        <v>0</v>
      </c>
      <c r="M14" s="145">
        <v>1</v>
      </c>
      <c r="N14" s="145">
        <v>9</v>
      </c>
      <c r="O14" s="104">
        <f t="shared" si="2"/>
        <v>9</v>
      </c>
      <c r="P14" s="145">
        <v>0</v>
      </c>
      <c r="Q14" s="145">
        <v>1</v>
      </c>
      <c r="R14" s="145">
        <v>9</v>
      </c>
      <c r="S14" s="104">
        <f t="shared" si="3"/>
        <v>9</v>
      </c>
      <c r="T14" s="145">
        <v>0</v>
      </c>
      <c r="U14" s="145">
        <v>1</v>
      </c>
      <c r="V14" s="145">
        <v>14</v>
      </c>
      <c r="W14" s="104">
        <f t="shared" si="8"/>
        <v>14</v>
      </c>
      <c r="X14" s="107">
        <v>0</v>
      </c>
      <c r="Y14" s="145">
        <v>1</v>
      </c>
      <c r="Z14" s="145">
        <v>16</v>
      </c>
      <c r="AA14" s="104">
        <f t="shared" si="4"/>
        <v>16</v>
      </c>
      <c r="AB14" s="104">
        <v>0</v>
      </c>
      <c r="AC14" s="104">
        <v>1</v>
      </c>
      <c r="AD14" s="104">
        <v>17</v>
      </c>
      <c r="AE14" s="104">
        <f t="shared" si="5"/>
        <v>17</v>
      </c>
      <c r="AF14" s="104">
        <v>0</v>
      </c>
      <c r="AG14" s="104">
        <v>1</v>
      </c>
      <c r="AH14" s="105">
        <v>17</v>
      </c>
      <c r="AI14" s="106">
        <f t="shared" si="6"/>
        <v>17</v>
      </c>
      <c r="AJ14" s="124">
        <f t="shared" si="9"/>
        <v>100</v>
      </c>
    </row>
    <row r="15" spans="1:36" ht="27.75" customHeight="1">
      <c r="A15" s="101" t="s">
        <v>57</v>
      </c>
      <c r="B15" s="95" t="s">
        <v>58</v>
      </c>
      <c r="C15" s="102">
        <f t="shared" si="7"/>
        <v>100</v>
      </c>
      <c r="D15" s="108">
        <v>0</v>
      </c>
      <c r="E15" s="104">
        <v>1</v>
      </c>
      <c r="F15" s="104">
        <v>25.714</v>
      </c>
      <c r="G15" s="104">
        <f t="shared" si="0"/>
        <v>25.714</v>
      </c>
      <c r="H15" s="103">
        <v>0</v>
      </c>
      <c r="I15" s="94">
        <v>1</v>
      </c>
      <c r="J15" s="94">
        <v>25.714</v>
      </c>
      <c r="K15" s="94">
        <f t="shared" si="1"/>
        <v>25.714</v>
      </c>
      <c r="L15" s="197" t="s">
        <v>71</v>
      </c>
      <c r="M15" s="198"/>
      <c r="N15" s="198"/>
      <c r="O15" s="199"/>
      <c r="P15" s="197" t="s">
        <v>71</v>
      </c>
      <c r="Q15" s="198"/>
      <c r="R15" s="198"/>
      <c r="S15" s="199"/>
      <c r="T15" s="197" t="s">
        <v>71</v>
      </c>
      <c r="U15" s="198"/>
      <c r="V15" s="198"/>
      <c r="W15" s="199"/>
      <c r="X15" s="197" t="s">
        <v>71</v>
      </c>
      <c r="Y15" s="198"/>
      <c r="Z15" s="198"/>
      <c r="AA15" s="199"/>
      <c r="AB15" s="197" t="s">
        <v>71</v>
      </c>
      <c r="AC15" s="198"/>
      <c r="AD15" s="198"/>
      <c r="AE15" s="199"/>
      <c r="AF15" s="104">
        <v>0</v>
      </c>
      <c r="AG15" s="104">
        <v>1</v>
      </c>
      <c r="AH15" s="105">
        <v>48.572</v>
      </c>
      <c r="AI15" s="106">
        <f t="shared" si="6"/>
        <v>48.572</v>
      </c>
      <c r="AJ15" s="124">
        <f t="shared" si="9"/>
        <v>100</v>
      </c>
    </row>
    <row r="16" spans="1:36" ht="32.25" customHeight="1">
      <c r="A16" s="101" t="s">
        <v>59</v>
      </c>
      <c r="B16" s="95" t="s">
        <v>60</v>
      </c>
      <c r="C16" s="102">
        <f t="shared" si="7"/>
        <v>100</v>
      </c>
      <c r="D16" s="108">
        <v>0</v>
      </c>
      <c r="E16" s="104">
        <v>1</v>
      </c>
      <c r="F16" s="104">
        <v>9</v>
      </c>
      <c r="G16" s="104">
        <f t="shared" si="0"/>
        <v>9</v>
      </c>
      <c r="H16" s="103">
        <v>0</v>
      </c>
      <c r="I16" s="94">
        <v>1</v>
      </c>
      <c r="J16" s="94">
        <v>9</v>
      </c>
      <c r="K16" s="94">
        <f t="shared" si="1"/>
        <v>9</v>
      </c>
      <c r="L16" s="107">
        <v>0</v>
      </c>
      <c r="M16" s="104">
        <v>1</v>
      </c>
      <c r="N16" s="104">
        <v>9</v>
      </c>
      <c r="O16" s="104">
        <f t="shared" si="2"/>
        <v>9</v>
      </c>
      <c r="P16" s="107">
        <v>0</v>
      </c>
      <c r="Q16" s="104">
        <v>1</v>
      </c>
      <c r="R16" s="104">
        <v>9</v>
      </c>
      <c r="S16" s="104">
        <f t="shared" si="3"/>
        <v>9</v>
      </c>
      <c r="T16" s="107">
        <v>0</v>
      </c>
      <c r="U16" s="104">
        <v>1</v>
      </c>
      <c r="V16" s="104">
        <v>14</v>
      </c>
      <c r="W16" s="104">
        <f t="shared" si="8"/>
        <v>14</v>
      </c>
      <c r="X16" s="107">
        <v>0</v>
      </c>
      <c r="Y16" s="104">
        <v>1</v>
      </c>
      <c r="Z16" s="104">
        <v>16</v>
      </c>
      <c r="AA16" s="104">
        <f t="shared" si="4"/>
        <v>16</v>
      </c>
      <c r="AB16" s="104">
        <v>0</v>
      </c>
      <c r="AC16" s="104">
        <v>1</v>
      </c>
      <c r="AD16" s="104">
        <v>17</v>
      </c>
      <c r="AE16" s="104">
        <f t="shared" si="5"/>
        <v>17</v>
      </c>
      <c r="AF16" s="104">
        <v>0</v>
      </c>
      <c r="AG16" s="104">
        <v>1</v>
      </c>
      <c r="AH16" s="105">
        <v>17</v>
      </c>
      <c r="AI16" s="106">
        <f t="shared" si="6"/>
        <v>17</v>
      </c>
      <c r="AJ16" s="124">
        <f t="shared" si="9"/>
        <v>100</v>
      </c>
    </row>
    <row r="17" spans="1:36" ht="44.25" customHeight="1">
      <c r="A17" s="101" t="s">
        <v>61</v>
      </c>
      <c r="B17" s="95" t="s">
        <v>62</v>
      </c>
      <c r="C17" s="102">
        <f t="shared" si="7"/>
        <v>100</v>
      </c>
      <c r="D17" s="108">
        <v>0</v>
      </c>
      <c r="E17" s="104">
        <v>1</v>
      </c>
      <c r="F17" s="104">
        <v>9</v>
      </c>
      <c r="G17" s="104">
        <f t="shared" si="0"/>
        <v>9</v>
      </c>
      <c r="H17" s="103">
        <v>0</v>
      </c>
      <c r="I17" s="94">
        <v>1</v>
      </c>
      <c r="J17" s="94">
        <v>9</v>
      </c>
      <c r="K17" s="94">
        <f t="shared" si="1"/>
        <v>9</v>
      </c>
      <c r="L17" s="107">
        <v>0</v>
      </c>
      <c r="M17" s="104">
        <v>1</v>
      </c>
      <c r="N17" s="104">
        <v>9</v>
      </c>
      <c r="O17" s="104">
        <f t="shared" si="2"/>
        <v>9</v>
      </c>
      <c r="P17" s="107">
        <v>0</v>
      </c>
      <c r="Q17" s="104">
        <v>1</v>
      </c>
      <c r="R17" s="104">
        <v>9</v>
      </c>
      <c r="S17" s="104">
        <f t="shared" si="3"/>
        <v>9</v>
      </c>
      <c r="T17" s="107">
        <v>0</v>
      </c>
      <c r="U17" s="104">
        <v>1</v>
      </c>
      <c r="V17" s="104">
        <v>14</v>
      </c>
      <c r="W17" s="104">
        <f t="shared" si="8"/>
        <v>14</v>
      </c>
      <c r="X17" s="107">
        <v>0</v>
      </c>
      <c r="Y17" s="104">
        <v>1</v>
      </c>
      <c r="Z17" s="104">
        <v>16</v>
      </c>
      <c r="AA17" s="104">
        <f t="shared" si="4"/>
        <v>16</v>
      </c>
      <c r="AB17" s="104">
        <v>0</v>
      </c>
      <c r="AC17" s="104">
        <v>1</v>
      </c>
      <c r="AD17" s="104">
        <v>17</v>
      </c>
      <c r="AE17" s="104">
        <f t="shared" si="5"/>
        <v>17</v>
      </c>
      <c r="AF17" s="104">
        <v>0</v>
      </c>
      <c r="AG17" s="104">
        <v>1</v>
      </c>
      <c r="AH17" s="105">
        <v>17</v>
      </c>
      <c r="AI17" s="106">
        <f t="shared" si="6"/>
        <v>17</v>
      </c>
      <c r="AJ17" s="124">
        <f t="shared" si="9"/>
        <v>100</v>
      </c>
    </row>
    <row r="18" spans="1:36" ht="36.75" customHeight="1">
      <c r="A18" s="101" t="s">
        <v>63</v>
      </c>
      <c r="B18" s="95" t="s">
        <v>64</v>
      </c>
      <c r="C18" s="102">
        <f t="shared" si="7"/>
        <v>100</v>
      </c>
      <c r="D18" s="108">
        <v>0</v>
      </c>
      <c r="E18" s="104">
        <v>1</v>
      </c>
      <c r="F18" s="104">
        <v>9</v>
      </c>
      <c r="G18" s="104">
        <f t="shared" si="0"/>
        <v>9</v>
      </c>
      <c r="H18" s="103">
        <v>0</v>
      </c>
      <c r="I18" s="94">
        <v>1</v>
      </c>
      <c r="J18" s="94">
        <v>9</v>
      </c>
      <c r="K18" s="94">
        <f t="shared" si="1"/>
        <v>9</v>
      </c>
      <c r="L18" s="107">
        <v>0</v>
      </c>
      <c r="M18" s="104">
        <v>1</v>
      </c>
      <c r="N18" s="104">
        <v>9</v>
      </c>
      <c r="O18" s="104">
        <f t="shared" si="2"/>
        <v>9</v>
      </c>
      <c r="P18" s="104">
        <v>0</v>
      </c>
      <c r="Q18" s="104">
        <v>1</v>
      </c>
      <c r="R18" s="104">
        <v>9</v>
      </c>
      <c r="S18" s="104">
        <f t="shared" si="3"/>
        <v>9</v>
      </c>
      <c r="T18" s="107">
        <v>0</v>
      </c>
      <c r="U18" s="104">
        <v>1</v>
      </c>
      <c r="V18" s="104">
        <v>14</v>
      </c>
      <c r="W18" s="104">
        <f t="shared" si="8"/>
        <v>14</v>
      </c>
      <c r="X18" s="110">
        <v>0</v>
      </c>
      <c r="Y18" s="104">
        <v>1</v>
      </c>
      <c r="Z18" s="104">
        <v>16</v>
      </c>
      <c r="AA18" s="104">
        <f t="shared" si="4"/>
        <v>16</v>
      </c>
      <c r="AB18" s="104">
        <v>0</v>
      </c>
      <c r="AC18" s="104">
        <v>1</v>
      </c>
      <c r="AD18" s="104">
        <v>17</v>
      </c>
      <c r="AE18" s="104">
        <f t="shared" si="5"/>
        <v>17</v>
      </c>
      <c r="AF18" s="104">
        <v>0</v>
      </c>
      <c r="AG18" s="104">
        <v>1</v>
      </c>
      <c r="AH18" s="105">
        <v>17</v>
      </c>
      <c r="AI18" s="106">
        <f t="shared" si="6"/>
        <v>17</v>
      </c>
      <c r="AJ18" s="124">
        <f t="shared" si="9"/>
        <v>100</v>
      </c>
    </row>
    <row r="19" spans="1:36" ht="28.5" customHeight="1">
      <c r="A19" s="101" t="s">
        <v>65</v>
      </c>
      <c r="B19" s="95" t="s">
        <v>66</v>
      </c>
      <c r="C19" s="102">
        <f t="shared" si="7"/>
        <v>50</v>
      </c>
      <c r="D19" s="108">
        <v>0.2</v>
      </c>
      <c r="E19" s="104">
        <v>1</v>
      </c>
      <c r="F19" s="104">
        <v>50</v>
      </c>
      <c r="G19" s="104">
        <f t="shared" si="0"/>
        <v>50</v>
      </c>
      <c r="H19" s="103">
        <v>1</v>
      </c>
      <c r="I19" s="94">
        <v>0</v>
      </c>
      <c r="J19" s="94">
        <v>50</v>
      </c>
      <c r="K19" s="94">
        <f t="shared" si="1"/>
        <v>0</v>
      </c>
      <c r="L19" s="197" t="s">
        <v>71</v>
      </c>
      <c r="M19" s="198"/>
      <c r="N19" s="198"/>
      <c r="O19" s="199"/>
      <c r="P19" s="197" t="s">
        <v>71</v>
      </c>
      <c r="Q19" s="198"/>
      <c r="R19" s="198"/>
      <c r="S19" s="199"/>
      <c r="T19" s="197" t="s">
        <v>71</v>
      </c>
      <c r="U19" s="198"/>
      <c r="V19" s="198"/>
      <c r="W19" s="199"/>
      <c r="X19" s="197" t="s">
        <v>71</v>
      </c>
      <c r="Y19" s="198"/>
      <c r="Z19" s="198"/>
      <c r="AA19" s="199"/>
      <c r="AB19" s="197" t="s">
        <v>71</v>
      </c>
      <c r="AC19" s="198"/>
      <c r="AD19" s="198"/>
      <c r="AE19" s="199"/>
      <c r="AF19" s="197" t="s">
        <v>71</v>
      </c>
      <c r="AG19" s="198"/>
      <c r="AH19" s="198"/>
      <c r="AI19" s="199"/>
      <c r="AJ19" s="124">
        <f t="shared" si="9"/>
        <v>100</v>
      </c>
    </row>
    <row r="20" spans="1:33" ht="22.5" customHeight="1">
      <c r="A20" s="62"/>
      <c r="B20" s="63"/>
      <c r="C20" s="64"/>
      <c r="D20" s="69"/>
      <c r="E20" s="65"/>
      <c r="F20" s="65"/>
      <c r="G20" s="65"/>
      <c r="H20" s="69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5" ht="25.5" customHeight="1">
      <c r="A21" s="56"/>
      <c r="B21" s="57"/>
      <c r="C21" s="45"/>
      <c r="D21" s="67"/>
      <c r="E21" s="46"/>
      <c r="F21" s="46"/>
      <c r="G21" s="46"/>
      <c r="H21" s="67"/>
      <c r="I21" s="46"/>
      <c r="J21" s="46"/>
      <c r="K21" s="46"/>
      <c r="L21" s="67"/>
      <c r="M21" s="46"/>
      <c r="N21" s="46"/>
      <c r="O21" s="46"/>
      <c r="P21" s="68"/>
      <c r="Q21" s="46"/>
      <c r="R21" s="46"/>
      <c r="S21" s="46"/>
      <c r="T21" s="68"/>
      <c r="U21" s="46"/>
      <c r="V21" s="46"/>
      <c r="W21" s="46"/>
      <c r="X21" s="68"/>
      <c r="Y21" s="46"/>
      <c r="Z21" s="46"/>
      <c r="AA21" s="46"/>
      <c r="AB21" s="46"/>
      <c r="AC21" s="46"/>
      <c r="AD21" s="46"/>
      <c r="AE21" s="46"/>
      <c r="AF21" s="46"/>
      <c r="AG21" s="46"/>
      <c r="AH21" s="27"/>
      <c r="AI21" s="27"/>
    </row>
    <row r="22" spans="1:35" ht="21.75" customHeight="1">
      <c r="A22" s="56"/>
      <c r="B22" s="57"/>
      <c r="C22" s="45"/>
      <c r="D22" s="67"/>
      <c r="E22" s="46"/>
      <c r="F22" s="46"/>
      <c r="G22" s="46"/>
      <c r="H22" s="67"/>
      <c r="I22" s="46"/>
      <c r="J22" s="46"/>
      <c r="K22" s="46"/>
      <c r="L22" s="67"/>
      <c r="M22" s="46"/>
      <c r="N22" s="46"/>
      <c r="O22" s="46"/>
      <c r="P22" s="68"/>
      <c r="Q22" s="46"/>
      <c r="R22" s="46"/>
      <c r="S22" s="46"/>
      <c r="T22" s="68"/>
      <c r="U22" s="46"/>
      <c r="V22" s="46"/>
      <c r="W22" s="46"/>
      <c r="X22" s="68"/>
      <c r="Y22" s="46"/>
      <c r="Z22" s="46"/>
      <c r="AA22" s="46"/>
      <c r="AB22" s="46"/>
      <c r="AC22" s="46"/>
      <c r="AD22" s="46"/>
      <c r="AE22" s="46"/>
      <c r="AF22" s="46"/>
      <c r="AG22" s="46"/>
      <c r="AH22" s="27"/>
      <c r="AI22" s="27"/>
    </row>
    <row r="23" spans="1:35" ht="21" customHeight="1">
      <c r="A23" s="56"/>
      <c r="B23" s="57"/>
      <c r="C23" s="45"/>
      <c r="D23" s="67"/>
      <c r="E23" s="46"/>
      <c r="F23" s="46"/>
      <c r="G23" s="46"/>
      <c r="H23" s="67"/>
      <c r="I23" s="46"/>
      <c r="J23" s="46"/>
      <c r="K23" s="46"/>
      <c r="L23" s="67"/>
      <c r="M23" s="46"/>
      <c r="N23" s="46"/>
      <c r="O23" s="46"/>
      <c r="P23" s="68"/>
      <c r="Q23" s="46"/>
      <c r="R23" s="46"/>
      <c r="S23" s="46"/>
      <c r="T23" s="68"/>
      <c r="U23" s="46"/>
      <c r="V23" s="46"/>
      <c r="W23" s="46"/>
      <c r="X23" s="68"/>
      <c r="Y23" s="46"/>
      <c r="Z23" s="46"/>
      <c r="AA23" s="46"/>
      <c r="AB23" s="46"/>
      <c r="AC23" s="46"/>
      <c r="AD23" s="46"/>
      <c r="AE23" s="46"/>
      <c r="AF23" s="46"/>
      <c r="AG23" s="46"/>
      <c r="AH23" s="27"/>
      <c r="AI23" s="27"/>
    </row>
    <row r="24" spans="1:35" ht="25.5" customHeight="1">
      <c r="A24" s="56"/>
      <c r="B24" s="57"/>
      <c r="C24" s="45"/>
      <c r="D24" s="67"/>
      <c r="E24" s="46"/>
      <c r="F24" s="46"/>
      <c r="G24" s="46"/>
      <c r="H24" s="6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7"/>
      <c r="AI24" s="27"/>
    </row>
    <row r="25" spans="1:35" ht="20.25" customHeight="1">
      <c r="A25" s="56"/>
      <c r="B25" s="57"/>
      <c r="C25" s="45"/>
      <c r="D25" s="67"/>
      <c r="E25" s="46"/>
      <c r="F25" s="46"/>
      <c r="G25" s="46"/>
      <c r="H25" s="6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7"/>
      <c r="AI25" s="27"/>
    </row>
    <row r="26" spans="1:35" ht="15.75" customHeight="1">
      <c r="A26" s="56"/>
      <c r="B26" s="57"/>
      <c r="C26" s="45"/>
      <c r="D26" s="67"/>
      <c r="E26" s="46"/>
      <c r="F26" s="46"/>
      <c r="G26" s="46"/>
      <c r="H26" s="67"/>
      <c r="I26" s="46"/>
      <c r="J26" s="46"/>
      <c r="K26" s="46"/>
      <c r="L26" s="67"/>
      <c r="M26" s="46"/>
      <c r="N26" s="46"/>
      <c r="O26" s="46"/>
      <c r="P26" s="68"/>
      <c r="Q26" s="46"/>
      <c r="R26" s="46"/>
      <c r="S26" s="46"/>
      <c r="T26" s="68"/>
      <c r="U26" s="46"/>
      <c r="V26" s="46"/>
      <c r="W26" s="46"/>
      <c r="X26" s="68"/>
      <c r="Y26" s="46"/>
      <c r="Z26" s="46"/>
      <c r="AA26" s="46"/>
      <c r="AB26" s="46"/>
      <c r="AC26" s="46"/>
      <c r="AD26" s="46"/>
      <c r="AE26" s="46"/>
      <c r="AF26" s="46"/>
      <c r="AG26" s="46"/>
      <c r="AH26" s="27"/>
      <c r="AI26" s="27"/>
    </row>
    <row r="27" spans="1:35" ht="27.75" customHeight="1">
      <c r="A27" s="56"/>
      <c r="B27" s="57"/>
      <c r="C27" s="45"/>
      <c r="D27" s="67"/>
      <c r="E27" s="46"/>
      <c r="F27" s="46"/>
      <c r="G27" s="46"/>
      <c r="H27" s="6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27"/>
      <c r="AI27" s="27"/>
    </row>
    <row r="28" spans="1:35" ht="32.25" customHeight="1">
      <c r="A28" s="56"/>
      <c r="B28" s="57"/>
      <c r="C28" s="45"/>
      <c r="D28" s="67"/>
      <c r="E28" s="46"/>
      <c r="F28" s="46"/>
      <c r="G28" s="46"/>
      <c r="H28" s="6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27"/>
      <c r="AI28" s="27"/>
    </row>
    <row r="29" spans="1:35" ht="21.75" customHeight="1">
      <c r="A29" s="56"/>
      <c r="B29" s="57"/>
      <c r="C29" s="45"/>
      <c r="D29" s="67"/>
      <c r="E29" s="46"/>
      <c r="F29" s="46"/>
      <c r="G29" s="46"/>
      <c r="H29" s="67"/>
      <c r="I29" s="46"/>
      <c r="J29" s="46"/>
      <c r="K29" s="46"/>
      <c r="L29" s="67"/>
      <c r="M29" s="46"/>
      <c r="N29" s="46"/>
      <c r="O29" s="46"/>
      <c r="P29" s="68"/>
      <c r="Q29" s="46"/>
      <c r="R29" s="46"/>
      <c r="S29" s="46"/>
      <c r="T29" s="68"/>
      <c r="U29" s="46"/>
      <c r="V29" s="46"/>
      <c r="W29" s="46"/>
      <c r="X29" s="68"/>
      <c r="Y29" s="46"/>
      <c r="Z29" s="46"/>
      <c r="AA29" s="46"/>
      <c r="AB29" s="46"/>
      <c r="AC29" s="46"/>
      <c r="AD29" s="46"/>
      <c r="AE29" s="46"/>
      <c r="AF29" s="46"/>
      <c r="AG29" s="46"/>
      <c r="AH29" s="27"/>
      <c r="AI29" s="27"/>
    </row>
    <row r="30" spans="1:35" ht="15.75" customHeight="1">
      <c r="A30" s="56"/>
      <c r="B30" s="57"/>
      <c r="C30" s="45"/>
      <c r="D30" s="67"/>
      <c r="E30" s="46"/>
      <c r="F30" s="46"/>
      <c r="G30" s="46"/>
      <c r="H30" s="67"/>
      <c r="I30" s="46"/>
      <c r="J30" s="46"/>
      <c r="K30" s="46"/>
      <c r="L30" s="67"/>
      <c r="M30" s="46"/>
      <c r="N30" s="46"/>
      <c r="O30" s="46"/>
      <c r="P30" s="68"/>
      <c r="Q30" s="46"/>
      <c r="R30" s="46"/>
      <c r="S30" s="46"/>
      <c r="T30" s="68"/>
      <c r="U30" s="46"/>
      <c r="V30" s="46"/>
      <c r="W30" s="46"/>
      <c r="X30" s="68"/>
      <c r="Y30" s="46"/>
      <c r="Z30" s="46"/>
      <c r="AA30" s="46"/>
      <c r="AB30" s="46"/>
      <c r="AC30" s="46"/>
      <c r="AD30" s="46"/>
      <c r="AE30" s="46"/>
      <c r="AF30" s="46"/>
      <c r="AG30" s="46"/>
      <c r="AH30" s="27"/>
      <c r="AI30" s="27"/>
    </row>
    <row r="31" spans="1:35" ht="17.25" customHeight="1">
      <c r="A31" s="56"/>
      <c r="B31" s="57"/>
      <c r="C31" s="45"/>
      <c r="D31" s="67"/>
      <c r="E31" s="46"/>
      <c r="F31" s="46"/>
      <c r="G31" s="46"/>
      <c r="H31" s="6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27"/>
      <c r="AI31" s="27"/>
    </row>
    <row r="32" spans="1:35" ht="29.25" customHeight="1">
      <c r="A32" s="56"/>
      <c r="B32" s="57"/>
      <c r="C32" s="45"/>
      <c r="D32" s="67"/>
      <c r="E32" s="46"/>
      <c r="F32" s="46"/>
      <c r="G32" s="46"/>
      <c r="H32" s="6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27"/>
      <c r="AI32" s="27"/>
    </row>
    <row r="33" spans="1:35" ht="31.5" customHeight="1">
      <c r="A33" s="56"/>
      <c r="B33" s="57"/>
      <c r="C33" s="45"/>
      <c r="D33" s="67"/>
      <c r="E33" s="46"/>
      <c r="F33" s="46"/>
      <c r="G33" s="46"/>
      <c r="H33" s="6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27"/>
      <c r="AI33" s="27"/>
    </row>
    <row r="34" spans="1:35" ht="21.75" customHeight="1">
      <c r="A34" s="56"/>
      <c r="B34" s="57"/>
      <c r="C34" s="45"/>
      <c r="D34" s="67"/>
      <c r="E34" s="46"/>
      <c r="F34" s="46"/>
      <c r="G34" s="46"/>
      <c r="H34" s="67"/>
      <c r="I34" s="46"/>
      <c r="J34" s="46"/>
      <c r="K34" s="46"/>
      <c r="L34" s="67"/>
      <c r="M34" s="46"/>
      <c r="N34" s="46"/>
      <c r="O34" s="46"/>
      <c r="P34" s="68"/>
      <c r="Q34" s="46"/>
      <c r="R34" s="46"/>
      <c r="S34" s="46"/>
      <c r="T34" s="68"/>
      <c r="U34" s="46"/>
      <c r="V34" s="46"/>
      <c r="W34" s="46"/>
      <c r="X34" s="68"/>
      <c r="Y34" s="46"/>
      <c r="Z34" s="46"/>
      <c r="AA34" s="46"/>
      <c r="AB34" s="46"/>
      <c r="AC34" s="46"/>
      <c r="AD34" s="46"/>
      <c r="AE34" s="46"/>
      <c r="AF34" s="46"/>
      <c r="AG34" s="46"/>
      <c r="AH34" s="27"/>
      <c r="AI34" s="27"/>
    </row>
    <row r="35" spans="1:35" ht="28.5" customHeight="1">
      <c r="A35" s="56"/>
      <c r="B35" s="57"/>
      <c r="C35" s="45"/>
      <c r="D35" s="67"/>
      <c r="E35" s="46"/>
      <c r="F35" s="46"/>
      <c r="G35" s="46"/>
      <c r="H35" s="6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7"/>
      <c r="AI35" s="27"/>
    </row>
    <row r="36" spans="1:35" ht="29.25" customHeight="1">
      <c r="A36" s="56"/>
      <c r="B36" s="57"/>
      <c r="C36" s="45"/>
      <c r="D36" s="67"/>
      <c r="E36" s="46"/>
      <c r="F36" s="46"/>
      <c r="G36" s="46"/>
      <c r="H36" s="6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27"/>
      <c r="AI36" s="27"/>
    </row>
    <row r="37" spans="1:35" ht="22.5" customHeight="1">
      <c r="A37" s="56"/>
      <c r="B37" s="57"/>
      <c r="C37" s="45"/>
      <c r="D37" s="67"/>
      <c r="E37" s="46"/>
      <c r="F37" s="46"/>
      <c r="G37" s="46"/>
      <c r="H37" s="67"/>
      <c r="I37" s="46"/>
      <c r="J37" s="46"/>
      <c r="K37" s="46"/>
      <c r="L37" s="67"/>
      <c r="M37" s="46"/>
      <c r="N37" s="46"/>
      <c r="O37" s="46"/>
      <c r="P37" s="68"/>
      <c r="Q37" s="46"/>
      <c r="R37" s="46"/>
      <c r="S37" s="46"/>
      <c r="T37" s="68"/>
      <c r="U37" s="46"/>
      <c r="V37" s="46"/>
      <c r="W37" s="46"/>
      <c r="X37" s="68"/>
      <c r="Y37" s="46"/>
      <c r="Z37" s="46"/>
      <c r="AA37" s="46"/>
      <c r="AB37" s="46"/>
      <c r="AC37" s="46"/>
      <c r="AD37" s="46"/>
      <c r="AE37" s="46"/>
      <c r="AF37" s="46"/>
      <c r="AG37" s="46"/>
      <c r="AH37" s="27"/>
      <c r="AI37" s="27"/>
    </row>
    <row r="38" spans="1:35" ht="25.5" customHeight="1">
      <c r="A38" s="56"/>
      <c r="B38" s="57"/>
      <c r="C38" s="45"/>
      <c r="D38" s="67"/>
      <c r="E38" s="46"/>
      <c r="F38" s="46"/>
      <c r="G38" s="46"/>
      <c r="H38" s="6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27"/>
      <c r="AI38" s="27"/>
    </row>
    <row r="39" spans="1:35" ht="32.25" customHeight="1">
      <c r="A39" s="56"/>
      <c r="B39" s="57"/>
      <c r="C39" s="45"/>
      <c r="D39" s="67"/>
      <c r="E39" s="46"/>
      <c r="F39" s="46"/>
      <c r="G39" s="46"/>
      <c r="H39" s="6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27"/>
      <c r="AI39" s="27"/>
    </row>
    <row r="40" spans="1:35" ht="30" customHeight="1">
      <c r="A40" s="56"/>
      <c r="B40" s="57"/>
      <c r="C40" s="45"/>
      <c r="D40" s="67"/>
      <c r="E40" s="46"/>
      <c r="F40" s="46"/>
      <c r="G40" s="46"/>
      <c r="H40" s="67"/>
      <c r="I40" s="46"/>
      <c r="J40" s="46"/>
      <c r="K40" s="46"/>
      <c r="L40" s="67"/>
      <c r="M40" s="46"/>
      <c r="N40" s="46"/>
      <c r="O40" s="46"/>
      <c r="P40" s="68"/>
      <c r="Q40" s="46"/>
      <c r="R40" s="46"/>
      <c r="S40" s="46"/>
      <c r="T40" s="68"/>
      <c r="U40" s="46"/>
      <c r="V40" s="46"/>
      <c r="W40" s="46"/>
      <c r="X40" s="68"/>
      <c r="Y40" s="46"/>
      <c r="Z40" s="46"/>
      <c r="AA40" s="46"/>
      <c r="AB40" s="46"/>
      <c r="AC40" s="46"/>
      <c r="AD40" s="46"/>
      <c r="AE40" s="46"/>
      <c r="AF40" s="46"/>
      <c r="AG40" s="46"/>
      <c r="AH40" s="27"/>
      <c r="AI40" s="27"/>
    </row>
    <row r="41" spans="1:35" ht="25.5" customHeight="1">
      <c r="A41" s="56"/>
      <c r="B41" s="57"/>
      <c r="C41" s="45"/>
      <c r="D41" s="67"/>
      <c r="E41" s="46"/>
      <c r="F41" s="46"/>
      <c r="G41" s="46"/>
      <c r="H41" s="6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27"/>
      <c r="AI41" s="27"/>
    </row>
    <row r="42" spans="1:35" ht="25.5" customHeight="1">
      <c r="A42" s="56"/>
      <c r="B42" s="57"/>
      <c r="C42" s="45"/>
      <c r="D42" s="67"/>
      <c r="E42" s="46"/>
      <c r="F42" s="46"/>
      <c r="G42" s="46"/>
      <c r="H42" s="6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27"/>
      <c r="AI42" s="27"/>
    </row>
    <row r="43" spans="1:35" ht="27.75" customHeight="1">
      <c r="A43" s="58"/>
      <c r="B43" s="57"/>
      <c r="C43" s="45"/>
      <c r="D43" s="67"/>
      <c r="E43" s="46"/>
      <c r="F43" s="46"/>
      <c r="G43" s="46"/>
      <c r="H43" s="67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27"/>
      <c r="AI43" s="27"/>
    </row>
    <row r="44" spans="1:35" ht="15">
      <c r="A44" s="27"/>
      <c r="B44" s="61"/>
      <c r="C44" s="45"/>
      <c r="D44" s="46"/>
      <c r="E44" s="46"/>
      <c r="F44" s="46"/>
      <c r="G44" s="46"/>
      <c r="H44" s="46"/>
      <c r="I44" s="46"/>
      <c r="J44" s="46"/>
      <c r="K44" s="46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3:33" ht="15">
      <c r="C45" s="45"/>
      <c r="D45" s="46"/>
      <c r="E45" s="46"/>
      <c r="F45" s="46"/>
      <c r="G45" s="46"/>
      <c r="H45" s="46"/>
      <c r="I45" s="46"/>
      <c r="J45" s="46"/>
      <c r="K45" s="4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3:33" ht="15">
      <c r="C46" s="4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3:33" ht="15">
      <c r="C47" s="4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3:33" ht="15">
      <c r="C48" s="4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3:33" ht="15">
      <c r="C49" s="4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3:33" ht="15">
      <c r="C50" s="4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3:33" ht="15">
      <c r="C51" s="42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3:33" ht="15">
      <c r="C52" s="4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3:33" ht="15">
      <c r="C53" s="4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3:33" ht="15">
      <c r="C54" s="4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3:33" ht="15">
      <c r="C55" s="4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3:33" ht="15">
      <c r="C56" s="42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3:33" ht="15">
      <c r="C57" s="4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3:33" ht="15">
      <c r="C58" s="4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3:33" ht="15">
      <c r="C59" s="4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3:33" ht="15">
      <c r="C60" s="4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3:33" ht="15">
      <c r="C61" s="4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3:33" ht="15">
      <c r="C62" s="42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3:33" ht="15">
      <c r="C63" s="42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3:33" ht="15">
      <c r="C64" s="4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3:33" ht="15">
      <c r="C65" s="4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3:33" ht="15">
      <c r="C66" s="4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3:33" ht="15">
      <c r="C67" s="4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3:33" ht="15">
      <c r="C68" s="42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3:33" ht="15">
      <c r="C69" s="4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3:33" ht="15">
      <c r="C70" s="42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3:33" ht="15">
      <c r="C71" s="42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3:33" ht="15">
      <c r="C72" s="42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3:33" ht="15">
      <c r="C73" s="42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3:33" ht="15">
      <c r="C74" s="42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3:33" ht="15">
      <c r="C75" s="42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3:33" ht="15">
      <c r="C76" s="42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3:33" ht="15">
      <c r="C77" s="42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3:33" ht="15">
      <c r="C78" s="42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3:33" ht="15">
      <c r="C79" s="42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3:33" ht="15">
      <c r="C80" s="42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3:33" ht="15">
      <c r="C81" s="42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3:33" ht="15">
      <c r="C82" s="42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3:33" ht="15">
      <c r="C83" s="42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</row>
    <row r="84" spans="3:33" ht="15">
      <c r="C84" s="42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</row>
    <row r="85" spans="3:33" ht="15">
      <c r="C85" s="4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</row>
    <row r="86" spans="3:33" ht="15">
      <c r="C86" s="42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3:33" ht="15">
      <c r="C87" s="42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</row>
    <row r="88" spans="3:33" ht="15">
      <c r="C88" s="42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pans="3:33" ht="15">
      <c r="C89" s="42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  <row r="90" spans="3:33" ht="15">
      <c r="C90" s="42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</row>
    <row r="91" spans="3:33" ht="15">
      <c r="C91" s="42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</row>
    <row r="92" spans="3:33" ht="15">
      <c r="C92" s="42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</row>
    <row r="93" spans="3:33" ht="15">
      <c r="C93" s="42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3:33" ht="15">
      <c r="C94" s="42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3:33" ht="15">
      <c r="C95" s="42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</row>
    <row r="96" spans="3:33" ht="15">
      <c r="C96" s="42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3:33" ht="15">
      <c r="C97" s="42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3:33" ht="15">
      <c r="C98" s="42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3:33" ht="15">
      <c r="C99" s="42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3:33" ht="15">
      <c r="C100" s="42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3:33" ht="15">
      <c r="C101" s="42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3:33" ht="15">
      <c r="C102" s="42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3:33" ht="15">
      <c r="C103" s="42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3:33" ht="15">
      <c r="C104" s="42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3:33" ht="15">
      <c r="C105" s="42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3:33" ht="15">
      <c r="C106" s="42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3:33" ht="15">
      <c r="C107" s="42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</row>
    <row r="108" spans="3:33" ht="15">
      <c r="C108" s="42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</row>
    <row r="109" spans="3:33" ht="15">
      <c r="C109" s="42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3:33" ht="15">
      <c r="C110" s="42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3:33" ht="15">
      <c r="C111" s="42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</row>
    <row r="112" spans="3:33" ht="15">
      <c r="C112" s="42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3:33" ht="15">
      <c r="C113" s="42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3:33" ht="15">
      <c r="C114" s="42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3:33" ht="15">
      <c r="C115" s="42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</row>
    <row r="116" spans="3:33" ht="15">
      <c r="C116" s="42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3:33" ht="15">
      <c r="C117" s="42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3:33" ht="15">
      <c r="C118" s="42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3:33" ht="15">
      <c r="C119" s="42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3:33" ht="15">
      <c r="C120" s="42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3:33" ht="15">
      <c r="C121" s="42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3:33" ht="15">
      <c r="C122" s="42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3:33" ht="15">
      <c r="C123" s="42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3:33" ht="15">
      <c r="C124" s="42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3:33" ht="15">
      <c r="C125" s="42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3:33" ht="15">
      <c r="C126" s="42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3:33" ht="15">
      <c r="C127" s="42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3:33" ht="15">
      <c r="C128" s="42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3:33" ht="15">
      <c r="C129" s="42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</row>
    <row r="130" spans="3:33" ht="15">
      <c r="C130" s="42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3:33" ht="15">
      <c r="C131" s="42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3:33" ht="15">
      <c r="C132" s="42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3:33" ht="15">
      <c r="C133" s="42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3:33" ht="15">
      <c r="C134" s="42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</row>
    <row r="135" spans="3:33" ht="15">
      <c r="C135" s="42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3:33" ht="15">
      <c r="C136" s="42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3:33" ht="15">
      <c r="C137" s="42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3:33" ht="15">
      <c r="C138" s="42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3:33" ht="15">
      <c r="C139" s="42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3:33" ht="15">
      <c r="C140" s="42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</row>
    <row r="141" spans="3:33" ht="15">
      <c r="C141" s="42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</row>
    <row r="142" spans="3:33" ht="15">
      <c r="C142" s="42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</row>
    <row r="143" spans="3:33" ht="15">
      <c r="C143" s="42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</row>
    <row r="144" spans="3:33" ht="15">
      <c r="C144" s="42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3:33" ht="15">
      <c r="C145" s="42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</row>
    <row r="146" spans="3:33" ht="15">
      <c r="C146" s="42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</row>
    <row r="147" spans="3:33" ht="15">
      <c r="C147" s="42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</row>
    <row r="148" spans="3:33" ht="15">
      <c r="C148" s="42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</row>
    <row r="149" spans="3:33" ht="15">
      <c r="C149" s="42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</row>
    <row r="150" spans="3:33" ht="15">
      <c r="C150" s="42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</row>
    <row r="151" spans="3:33" ht="15">
      <c r="C151" s="42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</row>
    <row r="152" spans="3:33" ht="15">
      <c r="C152" s="42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</row>
    <row r="153" spans="3:33" ht="15">
      <c r="C153" s="42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</row>
    <row r="154" spans="3:33" ht="15">
      <c r="C154" s="42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</row>
    <row r="155" spans="3:33" ht="15">
      <c r="C155" s="42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</row>
    <row r="156" spans="3:33" ht="15">
      <c r="C156" s="42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</row>
    <row r="157" spans="3:33" ht="15">
      <c r="C157" s="42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</row>
    <row r="158" spans="3:33" ht="15">
      <c r="C158" s="42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</row>
    <row r="159" spans="3:33" ht="15">
      <c r="C159" s="42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</row>
    <row r="160" spans="3:33" ht="15">
      <c r="C160" s="42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</row>
    <row r="161" spans="3:33" ht="15">
      <c r="C161" s="42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</row>
    <row r="162" spans="3:33" ht="15">
      <c r="C162" s="42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</row>
    <row r="163" spans="3:33" ht="15">
      <c r="C163" s="42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</row>
    <row r="164" spans="3:33" ht="15">
      <c r="C164" s="42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</row>
    <row r="165" spans="3:33" ht="15">
      <c r="C165" s="42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</row>
    <row r="166" spans="3:33" ht="15">
      <c r="C166" s="42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</row>
    <row r="167" spans="3:33" ht="15">
      <c r="C167" s="42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</row>
    <row r="168" spans="3:33" ht="15">
      <c r="C168" s="42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</row>
    <row r="169" spans="3:33" ht="15">
      <c r="C169" s="42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</row>
    <row r="170" spans="3:33" ht="15">
      <c r="C170" s="42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</row>
    <row r="171" spans="3:33" ht="15">
      <c r="C171" s="42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</row>
    <row r="172" spans="3:33" ht="15">
      <c r="C172" s="42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</row>
    <row r="173" spans="3:33" ht="15">
      <c r="C173" s="42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</row>
    <row r="174" spans="3:33" ht="15">
      <c r="C174" s="42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</row>
    <row r="175" spans="3:33" ht="15">
      <c r="C175" s="42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</row>
    <row r="176" spans="3:33" ht="15">
      <c r="C176" s="42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</row>
    <row r="177" spans="3:33" ht="15">
      <c r="C177" s="42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</row>
    <row r="178" spans="3:33" ht="15">
      <c r="C178" s="42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</row>
    <row r="179" spans="3:33" ht="15">
      <c r="C179" s="42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</row>
    <row r="180" spans="3:33" ht="15">
      <c r="C180" s="42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</row>
    <row r="181" spans="3:33" ht="15">
      <c r="C181" s="42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</row>
    <row r="182" spans="3:33" ht="15">
      <c r="C182" s="42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</row>
    <row r="183" spans="3:33" ht="15">
      <c r="C183" s="42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</row>
    <row r="184" spans="3:33" ht="15">
      <c r="C184" s="42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</row>
    <row r="185" spans="3:33" ht="15">
      <c r="C185" s="42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</row>
    <row r="186" spans="3:33" ht="15">
      <c r="C186" s="42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</row>
    <row r="187" spans="3:33" ht="15">
      <c r="C187" s="42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</row>
    <row r="188" spans="3:33" ht="15">
      <c r="C188" s="42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</row>
    <row r="189" spans="3:33" ht="15">
      <c r="C189" s="42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</row>
    <row r="190" spans="16:33" ht="15"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</row>
  </sheetData>
  <sheetProtection/>
  <autoFilter ref="A4:AG43"/>
  <mergeCells count="33">
    <mergeCell ref="AB2:AE2"/>
    <mergeCell ref="AF2:AI2"/>
    <mergeCell ref="D2:G2"/>
    <mergeCell ref="H2:K2"/>
    <mergeCell ref="L2:O2"/>
    <mergeCell ref="P2:S2"/>
    <mergeCell ref="A1:M1"/>
    <mergeCell ref="A2:A3"/>
    <mergeCell ref="B2:B3"/>
    <mergeCell ref="C2:C3"/>
    <mergeCell ref="T2:W2"/>
    <mergeCell ref="X2:AA2"/>
    <mergeCell ref="L9:O9"/>
    <mergeCell ref="AF19:AI19"/>
    <mergeCell ref="P9:S9"/>
    <mergeCell ref="P10:S10"/>
    <mergeCell ref="P15:S15"/>
    <mergeCell ref="T10:W10"/>
    <mergeCell ref="T9:W9"/>
    <mergeCell ref="L15:O15"/>
    <mergeCell ref="L19:O19"/>
    <mergeCell ref="T15:W15"/>
    <mergeCell ref="L10:O10"/>
    <mergeCell ref="P19:S19"/>
    <mergeCell ref="T19:W19"/>
    <mergeCell ref="AB15:AE15"/>
    <mergeCell ref="AB19:AE19"/>
    <mergeCell ref="X15:AA15"/>
    <mergeCell ref="X19:AA19"/>
    <mergeCell ref="AB9:AE9"/>
    <mergeCell ref="AB10:AE10"/>
    <mergeCell ref="X9:AA9"/>
    <mergeCell ref="X10:AA10"/>
  </mergeCells>
  <printOptions/>
  <pageMargins left="0.2" right="0.2362204724409449" top="0.27" bottom="0.25" header="0.31496062992125984" footer="0.31496062992125984"/>
  <pageSetup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8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5" sqref="A5:IV5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9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8.7109375" style="0" customWidth="1"/>
    <col min="17" max="17" width="8.8515625" style="0" customWidth="1"/>
    <col min="18" max="18" width="7.57421875" style="0" customWidth="1"/>
    <col min="19" max="19" width="7.8515625" style="0" customWidth="1"/>
    <col min="20" max="20" width="7.28125" style="0" customWidth="1"/>
    <col min="21" max="21" width="6.28125" style="0" customWidth="1"/>
    <col min="22" max="22" width="7.140625" style="0" customWidth="1"/>
  </cols>
  <sheetData>
    <row r="1" spans="1:22" s="7" customFormat="1" ht="23.25" customHeight="1">
      <c r="A1" s="195" t="s">
        <v>33</v>
      </c>
      <c r="B1" s="195"/>
      <c r="C1" s="208"/>
      <c r="D1" s="208"/>
      <c r="E1" s="208"/>
      <c r="F1" s="208"/>
      <c r="G1" s="208"/>
      <c r="H1" s="208"/>
      <c r="I1" s="208"/>
      <c r="J1" s="208"/>
      <c r="K1" s="208"/>
      <c r="L1" s="208"/>
      <c r="S1" s="84"/>
      <c r="T1" s="84"/>
      <c r="U1" s="84"/>
      <c r="V1" s="87"/>
    </row>
    <row r="2" spans="1:22" s="7" customFormat="1" ht="94.5" customHeight="1">
      <c r="A2" s="155" t="s">
        <v>6</v>
      </c>
      <c r="B2" s="155" t="s">
        <v>9</v>
      </c>
      <c r="C2" s="156" t="s">
        <v>41</v>
      </c>
      <c r="D2" s="161" t="s">
        <v>95</v>
      </c>
      <c r="E2" s="162"/>
      <c r="F2" s="162"/>
      <c r="G2" s="163"/>
      <c r="H2" s="161" t="s">
        <v>27</v>
      </c>
      <c r="I2" s="162"/>
      <c r="J2" s="162"/>
      <c r="K2" s="163"/>
      <c r="L2" s="161" t="s">
        <v>28</v>
      </c>
      <c r="M2" s="162"/>
      <c r="N2" s="162"/>
      <c r="O2" s="163"/>
      <c r="P2" s="161" t="s">
        <v>29</v>
      </c>
      <c r="Q2" s="162"/>
      <c r="R2" s="163"/>
      <c r="S2" s="161" t="s">
        <v>30</v>
      </c>
      <c r="T2" s="162"/>
      <c r="U2" s="162"/>
      <c r="V2" s="163"/>
    </row>
    <row r="3" spans="1:22" s="11" customFormat="1" ht="21.75" customHeight="1">
      <c r="A3" s="165"/>
      <c r="B3" s="165"/>
      <c r="C3" s="209"/>
      <c r="D3" s="8" t="s">
        <v>32</v>
      </c>
      <c r="E3" s="9" t="s">
        <v>8</v>
      </c>
      <c r="F3" s="9" t="s">
        <v>67</v>
      </c>
      <c r="G3" s="9" t="s">
        <v>68</v>
      </c>
      <c r="H3" s="8" t="s">
        <v>32</v>
      </c>
      <c r="I3" s="9" t="s">
        <v>8</v>
      </c>
      <c r="J3" s="9" t="s">
        <v>67</v>
      </c>
      <c r="K3" s="9" t="s">
        <v>68</v>
      </c>
      <c r="L3" s="8" t="s">
        <v>32</v>
      </c>
      <c r="M3" s="9" t="s">
        <v>8</v>
      </c>
      <c r="N3" s="9" t="s">
        <v>67</v>
      </c>
      <c r="O3" s="9" t="s">
        <v>68</v>
      </c>
      <c r="P3" s="9" t="s">
        <v>8</v>
      </c>
      <c r="Q3" s="9" t="s">
        <v>67</v>
      </c>
      <c r="R3" s="9" t="s">
        <v>68</v>
      </c>
      <c r="S3" s="8" t="s">
        <v>32</v>
      </c>
      <c r="T3" s="9" t="s">
        <v>8</v>
      </c>
      <c r="U3" s="9" t="s">
        <v>67</v>
      </c>
      <c r="V3" s="9" t="s">
        <v>68</v>
      </c>
    </row>
    <row r="4" spans="1:22" s="6" customFormat="1" ht="11.25" customHeight="1">
      <c r="A4" s="5"/>
      <c r="B4" s="5"/>
      <c r="C4" s="40"/>
      <c r="S4" s="88"/>
      <c r="T4" s="88"/>
      <c r="U4" s="88"/>
      <c r="V4" s="90"/>
    </row>
    <row r="5" spans="1:22" ht="23.25" customHeight="1">
      <c r="A5" s="17" t="s">
        <v>43</v>
      </c>
      <c r="B5" s="18" t="s">
        <v>44</v>
      </c>
      <c r="C5" s="41">
        <f aca="true" t="shared" si="0" ref="C5:C19">G5+K5+O5+R5+V5</f>
        <v>69.06400000000001</v>
      </c>
      <c r="D5" s="36">
        <v>110.769</v>
      </c>
      <c r="E5" s="36">
        <v>0.538</v>
      </c>
      <c r="F5" s="36">
        <v>28</v>
      </c>
      <c r="G5" s="36">
        <f aca="true" t="shared" si="1" ref="G5:G19">E5*F5</f>
        <v>15.064</v>
      </c>
      <c r="H5" s="36">
        <v>7.692</v>
      </c>
      <c r="I5" s="36">
        <v>0.077</v>
      </c>
      <c r="J5" s="36">
        <v>18</v>
      </c>
      <c r="K5" s="36">
        <f aca="true" t="shared" si="2" ref="K5:K19">I5*J5</f>
        <v>1.386</v>
      </c>
      <c r="L5" s="36">
        <v>100</v>
      </c>
      <c r="M5" s="36">
        <v>1</v>
      </c>
      <c r="N5" s="36">
        <v>18</v>
      </c>
      <c r="O5" s="36">
        <f aca="true" t="shared" si="3" ref="O5:O19">M5*N5</f>
        <v>18</v>
      </c>
      <c r="P5" s="36">
        <v>1</v>
      </c>
      <c r="Q5" s="36">
        <v>18</v>
      </c>
      <c r="R5" s="36">
        <f aca="true" t="shared" si="4" ref="R5:R19">P5*Q5</f>
        <v>18</v>
      </c>
      <c r="S5" s="36">
        <v>23.077</v>
      </c>
      <c r="T5" s="36">
        <v>0.923</v>
      </c>
      <c r="U5" s="36">
        <v>18</v>
      </c>
      <c r="V5" s="36">
        <f aca="true" t="shared" si="5" ref="V5:V19">T5*U5</f>
        <v>16.614</v>
      </c>
    </row>
    <row r="6" spans="1:22" ht="27" customHeight="1">
      <c r="A6" s="17" t="s">
        <v>45</v>
      </c>
      <c r="B6" s="18" t="s">
        <v>46</v>
      </c>
      <c r="C6" s="41">
        <f t="shared" si="0"/>
        <v>48.994</v>
      </c>
      <c r="D6" s="36">
        <v>110.769</v>
      </c>
      <c r="E6" s="36">
        <v>0.538</v>
      </c>
      <c r="F6" s="36">
        <v>28</v>
      </c>
      <c r="G6" s="36">
        <f t="shared" si="1"/>
        <v>15.064</v>
      </c>
      <c r="H6" s="36">
        <v>7.692</v>
      </c>
      <c r="I6" s="36">
        <v>0.077</v>
      </c>
      <c r="J6" s="36">
        <v>18</v>
      </c>
      <c r="K6" s="36">
        <f t="shared" si="2"/>
        <v>1.386</v>
      </c>
      <c r="L6" s="36">
        <v>100</v>
      </c>
      <c r="M6" s="36">
        <v>1</v>
      </c>
      <c r="N6" s="36">
        <v>18</v>
      </c>
      <c r="O6" s="36">
        <f t="shared" si="3"/>
        <v>18</v>
      </c>
      <c r="P6" s="36">
        <v>0.5</v>
      </c>
      <c r="Q6" s="36">
        <v>18</v>
      </c>
      <c r="R6" s="36">
        <f t="shared" si="4"/>
        <v>9</v>
      </c>
      <c r="S6" s="36">
        <v>7.692</v>
      </c>
      <c r="T6" s="36">
        <v>0.308</v>
      </c>
      <c r="U6" s="36">
        <v>18</v>
      </c>
      <c r="V6" s="36">
        <f t="shared" si="5"/>
        <v>5.544</v>
      </c>
    </row>
    <row r="7" spans="1:22" ht="26.25" customHeight="1">
      <c r="A7" s="17" t="s">
        <v>43</v>
      </c>
      <c r="B7" s="18" t="s">
        <v>47</v>
      </c>
      <c r="C7" s="41">
        <f t="shared" si="0"/>
        <v>67.75</v>
      </c>
      <c r="D7" s="36">
        <v>105</v>
      </c>
      <c r="E7" s="36">
        <v>0.25</v>
      </c>
      <c r="F7" s="36">
        <v>28</v>
      </c>
      <c r="G7" s="36">
        <f t="shared" si="1"/>
        <v>7</v>
      </c>
      <c r="H7" s="36">
        <v>37.5</v>
      </c>
      <c r="I7" s="36">
        <v>0.375</v>
      </c>
      <c r="J7" s="36">
        <v>18</v>
      </c>
      <c r="K7" s="36">
        <f t="shared" si="2"/>
        <v>6.75</v>
      </c>
      <c r="L7" s="36">
        <v>100</v>
      </c>
      <c r="M7" s="36">
        <v>1</v>
      </c>
      <c r="N7" s="36">
        <v>18</v>
      </c>
      <c r="O7" s="36">
        <f t="shared" si="3"/>
        <v>18</v>
      </c>
      <c r="P7" s="36">
        <v>1</v>
      </c>
      <c r="Q7" s="36">
        <v>18</v>
      </c>
      <c r="R7" s="36">
        <f t="shared" si="4"/>
        <v>18</v>
      </c>
      <c r="S7" s="36">
        <v>62.5</v>
      </c>
      <c r="T7" s="36">
        <v>1</v>
      </c>
      <c r="U7" s="36">
        <v>18</v>
      </c>
      <c r="V7" s="36">
        <f t="shared" si="5"/>
        <v>18</v>
      </c>
    </row>
    <row r="8" spans="1:22" ht="30" customHeight="1">
      <c r="A8" s="17" t="s">
        <v>43</v>
      </c>
      <c r="B8" s="18" t="s">
        <v>48</v>
      </c>
      <c r="C8" s="41">
        <f t="shared" si="0"/>
        <v>59.4</v>
      </c>
      <c r="D8" s="36">
        <v>90</v>
      </c>
      <c r="E8" s="36">
        <v>0</v>
      </c>
      <c r="F8" s="36">
        <v>28</v>
      </c>
      <c r="G8" s="36">
        <f t="shared" si="1"/>
        <v>0</v>
      </c>
      <c r="H8" s="36">
        <v>50</v>
      </c>
      <c r="I8" s="36">
        <v>0.5</v>
      </c>
      <c r="J8" s="36">
        <v>18</v>
      </c>
      <c r="K8" s="36">
        <f t="shared" si="2"/>
        <v>9</v>
      </c>
      <c r="L8" s="36">
        <v>80</v>
      </c>
      <c r="M8" s="36">
        <v>0.8</v>
      </c>
      <c r="N8" s="36">
        <v>18</v>
      </c>
      <c r="O8" s="36">
        <f t="shared" si="3"/>
        <v>14.4</v>
      </c>
      <c r="P8" s="36">
        <v>1</v>
      </c>
      <c r="Q8" s="36">
        <v>18</v>
      </c>
      <c r="R8" s="36">
        <f t="shared" si="4"/>
        <v>18</v>
      </c>
      <c r="S8" s="36">
        <v>25</v>
      </c>
      <c r="T8" s="36">
        <v>1</v>
      </c>
      <c r="U8" s="36">
        <v>18</v>
      </c>
      <c r="V8" s="36">
        <f t="shared" si="5"/>
        <v>18</v>
      </c>
    </row>
    <row r="9" spans="1:22" ht="25.5" customHeight="1">
      <c r="A9" s="17" t="s">
        <v>43</v>
      </c>
      <c r="B9" s="18" t="s">
        <v>49</v>
      </c>
      <c r="C9" s="41">
        <f t="shared" si="0"/>
        <v>82</v>
      </c>
      <c r="D9" s="36">
        <v>120</v>
      </c>
      <c r="E9" s="36">
        <v>1</v>
      </c>
      <c r="F9" s="36">
        <v>28</v>
      </c>
      <c r="G9" s="36">
        <f t="shared" si="1"/>
        <v>28</v>
      </c>
      <c r="H9" s="36">
        <v>0</v>
      </c>
      <c r="I9" s="36">
        <v>0</v>
      </c>
      <c r="J9" s="36">
        <v>18</v>
      </c>
      <c r="K9" s="36">
        <f t="shared" si="2"/>
        <v>0</v>
      </c>
      <c r="L9" s="36">
        <v>100</v>
      </c>
      <c r="M9" s="36">
        <v>1</v>
      </c>
      <c r="N9" s="36">
        <v>18</v>
      </c>
      <c r="O9" s="36">
        <f t="shared" si="3"/>
        <v>18</v>
      </c>
      <c r="P9" s="36">
        <v>1</v>
      </c>
      <c r="Q9" s="36">
        <v>18</v>
      </c>
      <c r="R9" s="36">
        <f t="shared" si="4"/>
        <v>18</v>
      </c>
      <c r="S9" s="36">
        <v>58.333</v>
      </c>
      <c r="T9" s="36">
        <v>1</v>
      </c>
      <c r="U9" s="36">
        <v>18</v>
      </c>
      <c r="V9" s="36">
        <f t="shared" si="5"/>
        <v>18</v>
      </c>
    </row>
    <row r="10" spans="1:22" ht="21.75" customHeight="1">
      <c r="A10" s="17" t="s">
        <v>50</v>
      </c>
      <c r="B10" s="18" t="s">
        <v>69</v>
      </c>
      <c r="C10" s="41">
        <f t="shared" si="0"/>
        <v>43.884</v>
      </c>
      <c r="D10" s="36">
        <v>60</v>
      </c>
      <c r="E10" s="36">
        <v>0</v>
      </c>
      <c r="F10" s="36">
        <v>28</v>
      </c>
      <c r="G10" s="36">
        <f t="shared" si="1"/>
        <v>0</v>
      </c>
      <c r="H10" s="36">
        <v>18.75</v>
      </c>
      <c r="I10" s="36">
        <v>0.188</v>
      </c>
      <c r="J10" s="36">
        <v>18</v>
      </c>
      <c r="K10" s="36">
        <f t="shared" si="2"/>
        <v>3.384</v>
      </c>
      <c r="L10" s="36">
        <v>100</v>
      </c>
      <c r="M10" s="36">
        <v>1</v>
      </c>
      <c r="N10" s="36">
        <v>18</v>
      </c>
      <c r="O10" s="36">
        <f t="shared" si="3"/>
        <v>18</v>
      </c>
      <c r="P10" s="36">
        <v>1</v>
      </c>
      <c r="Q10" s="36">
        <v>18</v>
      </c>
      <c r="R10" s="36">
        <f t="shared" si="4"/>
        <v>18</v>
      </c>
      <c r="S10" s="36">
        <v>6.25</v>
      </c>
      <c r="T10" s="36">
        <v>0.25</v>
      </c>
      <c r="U10" s="36">
        <v>18</v>
      </c>
      <c r="V10" s="36">
        <f t="shared" si="5"/>
        <v>4.5</v>
      </c>
    </row>
    <row r="11" spans="1:22" ht="24.75" customHeight="1">
      <c r="A11" s="17" t="s">
        <v>51</v>
      </c>
      <c r="B11" s="18" t="s">
        <v>82</v>
      </c>
      <c r="C11" s="41">
        <f t="shared" si="0"/>
        <v>75.506</v>
      </c>
      <c r="D11" s="36">
        <v>110</v>
      </c>
      <c r="E11" s="36">
        <v>0.5</v>
      </c>
      <c r="F11" s="36">
        <v>28</v>
      </c>
      <c r="G11" s="36">
        <f t="shared" si="1"/>
        <v>14</v>
      </c>
      <c r="H11" s="36">
        <v>41.667</v>
      </c>
      <c r="I11" s="36">
        <v>0.417</v>
      </c>
      <c r="J11" s="36">
        <v>18</v>
      </c>
      <c r="K11" s="36">
        <f t="shared" si="2"/>
        <v>7.505999999999999</v>
      </c>
      <c r="L11" s="36">
        <v>100</v>
      </c>
      <c r="M11" s="36">
        <v>1</v>
      </c>
      <c r="N11" s="36">
        <v>18</v>
      </c>
      <c r="O11" s="36">
        <f t="shared" si="3"/>
        <v>18</v>
      </c>
      <c r="P11" s="36">
        <v>1</v>
      </c>
      <c r="Q11" s="36">
        <v>18</v>
      </c>
      <c r="R11" s="36">
        <f t="shared" si="4"/>
        <v>18</v>
      </c>
      <c r="S11" s="36">
        <v>91.667</v>
      </c>
      <c r="T11" s="36">
        <v>1</v>
      </c>
      <c r="U11" s="36">
        <v>18</v>
      </c>
      <c r="V11" s="36">
        <f t="shared" si="5"/>
        <v>18</v>
      </c>
    </row>
    <row r="12" spans="1:22" ht="27.75" customHeight="1">
      <c r="A12" s="17" t="s">
        <v>52</v>
      </c>
      <c r="B12" s="18" t="s">
        <v>53</v>
      </c>
      <c r="C12" s="41">
        <f t="shared" si="0"/>
        <v>82</v>
      </c>
      <c r="D12" s="36">
        <v>120</v>
      </c>
      <c r="E12" s="36">
        <v>1</v>
      </c>
      <c r="F12" s="36">
        <v>28</v>
      </c>
      <c r="G12" s="36">
        <f t="shared" si="1"/>
        <v>28</v>
      </c>
      <c r="H12" s="36">
        <v>0</v>
      </c>
      <c r="I12" s="36">
        <v>0</v>
      </c>
      <c r="J12" s="36">
        <v>18</v>
      </c>
      <c r="K12" s="36">
        <f t="shared" si="2"/>
        <v>0</v>
      </c>
      <c r="L12" s="36">
        <v>100</v>
      </c>
      <c r="M12" s="36">
        <v>1</v>
      </c>
      <c r="N12" s="36">
        <v>18</v>
      </c>
      <c r="O12" s="36">
        <f t="shared" si="3"/>
        <v>18</v>
      </c>
      <c r="P12" s="36">
        <v>1</v>
      </c>
      <c r="Q12" s="36">
        <v>18</v>
      </c>
      <c r="R12" s="36">
        <f t="shared" si="4"/>
        <v>18</v>
      </c>
      <c r="S12" s="36">
        <v>33.333</v>
      </c>
      <c r="T12" s="36">
        <v>1</v>
      </c>
      <c r="U12" s="36">
        <v>18</v>
      </c>
      <c r="V12" s="36">
        <f t="shared" si="5"/>
        <v>18</v>
      </c>
    </row>
    <row r="13" spans="1:22" ht="33" customHeight="1">
      <c r="A13" s="17" t="s">
        <v>54</v>
      </c>
      <c r="B13" s="18" t="s">
        <v>83</v>
      </c>
      <c r="C13" s="41">
        <f t="shared" si="0"/>
        <v>14.994</v>
      </c>
      <c r="D13" s="36">
        <v>90</v>
      </c>
      <c r="E13" s="36">
        <v>0</v>
      </c>
      <c r="F13" s="36">
        <v>28</v>
      </c>
      <c r="G13" s="36">
        <f t="shared" si="1"/>
        <v>0</v>
      </c>
      <c r="H13" s="36">
        <v>0</v>
      </c>
      <c r="I13" s="36">
        <v>0</v>
      </c>
      <c r="J13" s="36">
        <v>18</v>
      </c>
      <c r="K13" s="36">
        <f t="shared" si="2"/>
        <v>0</v>
      </c>
      <c r="L13" s="36">
        <v>83</v>
      </c>
      <c r="M13" s="36">
        <v>0.833</v>
      </c>
      <c r="N13" s="36">
        <v>18</v>
      </c>
      <c r="O13" s="36">
        <f t="shared" si="3"/>
        <v>14.994</v>
      </c>
      <c r="P13" s="36">
        <v>0</v>
      </c>
      <c r="Q13" s="36">
        <v>18</v>
      </c>
      <c r="R13" s="36">
        <f t="shared" si="4"/>
        <v>0</v>
      </c>
      <c r="S13" s="36">
        <v>0</v>
      </c>
      <c r="T13" s="36">
        <v>0</v>
      </c>
      <c r="U13" s="36">
        <v>18</v>
      </c>
      <c r="V13" s="36">
        <f t="shared" si="5"/>
        <v>0</v>
      </c>
    </row>
    <row r="14" spans="1:22" ht="32.25" customHeight="1">
      <c r="A14" s="17" t="s">
        <v>55</v>
      </c>
      <c r="B14" s="18" t="s">
        <v>56</v>
      </c>
      <c r="C14" s="41">
        <f t="shared" si="0"/>
        <v>100</v>
      </c>
      <c r="D14" s="36">
        <v>120</v>
      </c>
      <c r="E14" s="36">
        <v>1</v>
      </c>
      <c r="F14" s="36">
        <v>28</v>
      </c>
      <c r="G14" s="36">
        <f t="shared" si="1"/>
        <v>28</v>
      </c>
      <c r="H14" s="36">
        <v>100</v>
      </c>
      <c r="I14" s="36">
        <v>1</v>
      </c>
      <c r="J14" s="36">
        <v>18</v>
      </c>
      <c r="K14" s="36">
        <f t="shared" si="2"/>
        <v>18</v>
      </c>
      <c r="L14" s="36">
        <v>100</v>
      </c>
      <c r="M14" s="36">
        <v>1</v>
      </c>
      <c r="N14" s="36">
        <v>18</v>
      </c>
      <c r="O14" s="36">
        <f t="shared" si="3"/>
        <v>18</v>
      </c>
      <c r="P14" s="36">
        <v>1</v>
      </c>
      <c r="Q14" s="36">
        <v>18</v>
      </c>
      <c r="R14" s="36">
        <f t="shared" si="4"/>
        <v>18</v>
      </c>
      <c r="S14" s="36">
        <v>33.333</v>
      </c>
      <c r="T14" s="36">
        <v>1</v>
      </c>
      <c r="U14" s="36">
        <v>18</v>
      </c>
      <c r="V14" s="36">
        <f t="shared" si="5"/>
        <v>18</v>
      </c>
    </row>
    <row r="15" spans="1:22" ht="25.5" customHeight="1">
      <c r="A15" s="17" t="s">
        <v>57</v>
      </c>
      <c r="B15" s="18" t="s">
        <v>58</v>
      </c>
      <c r="C15" s="41">
        <f t="shared" si="0"/>
        <v>91</v>
      </c>
      <c r="D15" s="36">
        <v>120</v>
      </c>
      <c r="E15" s="36">
        <v>1</v>
      </c>
      <c r="F15" s="36">
        <v>28</v>
      </c>
      <c r="G15" s="36">
        <f t="shared" si="1"/>
        <v>28</v>
      </c>
      <c r="H15" s="36">
        <v>50</v>
      </c>
      <c r="I15" s="36">
        <v>0.5</v>
      </c>
      <c r="J15" s="36">
        <v>18</v>
      </c>
      <c r="K15" s="36">
        <f t="shared" si="2"/>
        <v>9</v>
      </c>
      <c r="L15" s="36">
        <v>100</v>
      </c>
      <c r="M15" s="36">
        <v>1</v>
      </c>
      <c r="N15" s="36">
        <v>18</v>
      </c>
      <c r="O15" s="36">
        <f t="shared" si="3"/>
        <v>18</v>
      </c>
      <c r="P15" s="36">
        <v>1</v>
      </c>
      <c r="Q15" s="36">
        <v>18</v>
      </c>
      <c r="R15" s="36">
        <f t="shared" si="4"/>
        <v>18</v>
      </c>
      <c r="S15" s="36">
        <v>33.333</v>
      </c>
      <c r="T15" s="36">
        <v>1</v>
      </c>
      <c r="U15" s="36">
        <v>18</v>
      </c>
      <c r="V15" s="36">
        <f t="shared" si="5"/>
        <v>18</v>
      </c>
    </row>
    <row r="16" spans="1:22" ht="28.5" customHeight="1">
      <c r="A16" s="17" t="s">
        <v>59</v>
      </c>
      <c r="B16" s="18" t="s">
        <v>60</v>
      </c>
      <c r="C16" s="41">
        <f t="shared" si="0"/>
        <v>64</v>
      </c>
      <c r="D16" s="36">
        <v>120</v>
      </c>
      <c r="E16" s="36">
        <v>1</v>
      </c>
      <c r="F16" s="36">
        <v>28</v>
      </c>
      <c r="G16" s="36">
        <f t="shared" si="1"/>
        <v>28</v>
      </c>
      <c r="H16" s="36">
        <v>100</v>
      </c>
      <c r="I16" s="36">
        <v>1</v>
      </c>
      <c r="J16" s="36">
        <v>18</v>
      </c>
      <c r="K16" s="36">
        <f t="shared" si="2"/>
        <v>18</v>
      </c>
      <c r="L16" s="36">
        <v>100</v>
      </c>
      <c r="M16" s="36">
        <v>1</v>
      </c>
      <c r="N16" s="36">
        <v>18</v>
      </c>
      <c r="O16" s="36">
        <f t="shared" si="3"/>
        <v>18</v>
      </c>
      <c r="P16" s="36">
        <v>0</v>
      </c>
      <c r="Q16" s="36">
        <v>18</v>
      </c>
      <c r="R16" s="36">
        <f t="shared" si="4"/>
        <v>0</v>
      </c>
      <c r="S16" s="36">
        <v>0</v>
      </c>
      <c r="T16" s="36">
        <v>0</v>
      </c>
      <c r="U16" s="36">
        <v>18</v>
      </c>
      <c r="V16" s="36">
        <f t="shared" si="5"/>
        <v>0</v>
      </c>
    </row>
    <row r="17" spans="1:22" ht="33" customHeight="1">
      <c r="A17" s="17" t="s">
        <v>61</v>
      </c>
      <c r="B17" s="18" t="s">
        <v>62</v>
      </c>
      <c r="C17" s="41">
        <f t="shared" si="0"/>
        <v>77.188</v>
      </c>
      <c r="D17" s="36">
        <v>115.385</v>
      </c>
      <c r="E17" s="36">
        <v>0.769</v>
      </c>
      <c r="F17" s="36">
        <v>28</v>
      </c>
      <c r="G17" s="36">
        <f t="shared" si="1"/>
        <v>21.532</v>
      </c>
      <c r="H17" s="36">
        <v>53.846</v>
      </c>
      <c r="I17" s="36">
        <v>0.538</v>
      </c>
      <c r="J17" s="36">
        <v>18</v>
      </c>
      <c r="K17" s="36">
        <f t="shared" si="2"/>
        <v>9.684000000000001</v>
      </c>
      <c r="L17" s="36">
        <v>93</v>
      </c>
      <c r="M17" s="36">
        <v>0.929</v>
      </c>
      <c r="N17" s="36">
        <v>18</v>
      </c>
      <c r="O17" s="36">
        <f t="shared" si="3"/>
        <v>16.722</v>
      </c>
      <c r="P17" s="36">
        <v>0.625</v>
      </c>
      <c r="Q17" s="36">
        <v>18</v>
      </c>
      <c r="R17" s="36">
        <f t="shared" si="4"/>
        <v>11.25</v>
      </c>
      <c r="S17" s="36">
        <v>30.769</v>
      </c>
      <c r="T17" s="36">
        <v>1</v>
      </c>
      <c r="U17" s="36">
        <v>18</v>
      </c>
      <c r="V17" s="36">
        <f t="shared" si="5"/>
        <v>18</v>
      </c>
    </row>
    <row r="18" spans="1:22" ht="39" customHeight="1">
      <c r="A18" s="17" t="s">
        <v>63</v>
      </c>
      <c r="B18" s="18" t="s">
        <v>64</v>
      </c>
      <c r="C18" s="41">
        <f t="shared" si="0"/>
        <v>55.599999999999994</v>
      </c>
      <c r="D18" s="36">
        <v>114</v>
      </c>
      <c r="E18" s="36">
        <v>0.7</v>
      </c>
      <c r="F18" s="36">
        <v>28</v>
      </c>
      <c r="G18" s="36">
        <f t="shared" si="1"/>
        <v>19.599999999999998</v>
      </c>
      <c r="H18" s="36">
        <v>100</v>
      </c>
      <c r="I18" s="36">
        <v>1</v>
      </c>
      <c r="J18" s="36">
        <v>18</v>
      </c>
      <c r="K18" s="36">
        <f t="shared" si="2"/>
        <v>18</v>
      </c>
      <c r="L18" s="36">
        <v>100</v>
      </c>
      <c r="M18" s="36">
        <v>1</v>
      </c>
      <c r="N18" s="36">
        <v>18</v>
      </c>
      <c r="O18" s="36">
        <f t="shared" si="3"/>
        <v>18</v>
      </c>
      <c r="P18" s="36">
        <v>0</v>
      </c>
      <c r="Q18" s="36">
        <v>18</v>
      </c>
      <c r="R18" s="36">
        <f t="shared" si="4"/>
        <v>0</v>
      </c>
      <c r="S18" s="36">
        <v>0</v>
      </c>
      <c r="T18" s="36">
        <v>0</v>
      </c>
      <c r="U18" s="36">
        <v>18</v>
      </c>
      <c r="V18" s="36">
        <f t="shared" si="5"/>
        <v>0</v>
      </c>
    </row>
    <row r="19" spans="1:22" ht="30" customHeight="1">
      <c r="A19" s="17" t="s">
        <v>65</v>
      </c>
      <c r="B19" s="18" t="s">
        <v>66</v>
      </c>
      <c r="C19" s="41">
        <f t="shared" si="0"/>
        <v>82</v>
      </c>
      <c r="D19" s="36">
        <v>120</v>
      </c>
      <c r="E19" s="36">
        <v>1</v>
      </c>
      <c r="F19" s="36">
        <v>28</v>
      </c>
      <c r="G19" s="36">
        <f t="shared" si="1"/>
        <v>28</v>
      </c>
      <c r="H19" s="36">
        <v>0</v>
      </c>
      <c r="I19" s="36">
        <v>0</v>
      </c>
      <c r="J19" s="36">
        <v>18</v>
      </c>
      <c r="K19" s="36">
        <f t="shared" si="2"/>
        <v>0</v>
      </c>
      <c r="L19" s="36">
        <v>100</v>
      </c>
      <c r="M19" s="36">
        <v>1</v>
      </c>
      <c r="N19" s="36">
        <v>18</v>
      </c>
      <c r="O19" s="36">
        <f t="shared" si="3"/>
        <v>18</v>
      </c>
      <c r="P19" s="36">
        <v>1</v>
      </c>
      <c r="Q19" s="36">
        <v>18</v>
      </c>
      <c r="R19" s="36">
        <f t="shared" si="4"/>
        <v>18</v>
      </c>
      <c r="S19" s="36">
        <v>50</v>
      </c>
      <c r="T19" s="36">
        <v>1</v>
      </c>
      <c r="U19" s="36">
        <v>18</v>
      </c>
      <c r="V19" s="36">
        <f t="shared" si="5"/>
        <v>18</v>
      </c>
    </row>
    <row r="20" spans="1:22" s="27" customFormat="1" ht="21.75" customHeight="1">
      <c r="A20" s="56"/>
      <c r="B20" s="57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s="27" customFormat="1" ht="21" customHeight="1">
      <c r="A21" s="56"/>
      <c r="B21" s="57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s="27" customFormat="1" ht="24" customHeight="1">
      <c r="A22" s="56"/>
      <c r="B22" s="57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s="27" customFormat="1" ht="20.25" customHeight="1">
      <c r="A23" s="56"/>
      <c r="B23" s="57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s="27" customFormat="1" ht="15.75" customHeight="1">
      <c r="A24" s="56"/>
      <c r="B24" s="57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s="27" customFormat="1" ht="22.5" customHeight="1">
      <c r="A25" s="56"/>
      <c r="B25" s="57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s="27" customFormat="1" ht="32.25" customHeight="1">
      <c r="A26" s="56"/>
      <c r="B26" s="57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s="27" customFormat="1" ht="21.75" customHeight="1">
      <c r="A27" s="56"/>
      <c r="B27" s="57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s="27" customFormat="1" ht="15.75" customHeight="1">
      <c r="A28" s="56"/>
      <c r="B28" s="57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s="27" customFormat="1" ht="17.25" customHeight="1">
      <c r="A29" s="56"/>
      <c r="B29" s="57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s="27" customFormat="1" ht="22.5" customHeight="1">
      <c r="A30" s="56"/>
      <c r="B30" s="57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s="27" customFormat="1" ht="22.5" customHeight="1">
      <c r="A31" s="56"/>
      <c r="B31" s="57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s="27" customFormat="1" ht="21.75" customHeight="1">
      <c r="A32" s="56"/>
      <c r="B32" s="57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s="27" customFormat="1" ht="21" customHeight="1">
      <c r="A33" s="56"/>
      <c r="B33" s="57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27" customFormat="1" ht="20.25" customHeight="1">
      <c r="A34" s="56"/>
      <c r="B34" s="57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27" customFormat="1" ht="22.5" customHeight="1">
      <c r="A35" s="56"/>
      <c r="B35" s="57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s="27" customFormat="1" ht="25.5" customHeight="1">
      <c r="A36" s="56"/>
      <c r="B36" s="57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s="27" customFormat="1" ht="32.25" customHeight="1">
      <c r="A37" s="56"/>
      <c r="B37" s="57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s="27" customFormat="1" ht="30" customHeight="1">
      <c r="A38" s="56"/>
      <c r="B38" s="57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s="27" customFormat="1" ht="25.5" customHeight="1">
      <c r="A39" s="56"/>
      <c r="B39" s="57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s="27" customFormat="1" ht="25.5" customHeight="1">
      <c r="A40" s="56"/>
      <c r="B40" s="57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s="27" customFormat="1" ht="27.75" customHeight="1">
      <c r="A41" s="58"/>
      <c r="B41" s="57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2:3" s="27" customFormat="1" ht="15">
      <c r="B42" s="61"/>
      <c r="C42" s="42"/>
    </row>
    <row r="43" spans="3:7" ht="15">
      <c r="C43" s="42"/>
      <c r="D43" s="27"/>
      <c r="E43" s="27"/>
      <c r="F43" s="27"/>
      <c r="G43" s="27"/>
    </row>
    <row r="44" spans="3:7" ht="15">
      <c r="C44" s="42"/>
      <c r="D44" s="27"/>
      <c r="E44" s="27"/>
      <c r="F44" s="27"/>
      <c r="G44" s="27"/>
    </row>
    <row r="45" spans="3:7" ht="15">
      <c r="C45" s="42"/>
      <c r="D45" s="27"/>
      <c r="E45" s="27"/>
      <c r="F45" s="27"/>
      <c r="G45" s="27"/>
    </row>
    <row r="46" spans="3:7" ht="15">
      <c r="C46" s="42"/>
      <c r="D46" s="27"/>
      <c r="E46" s="27"/>
      <c r="F46" s="27"/>
      <c r="G46" s="27"/>
    </row>
    <row r="47" spans="3:7" ht="15">
      <c r="C47" s="42"/>
      <c r="D47" s="27"/>
      <c r="E47" s="27"/>
      <c r="F47" s="27"/>
      <c r="G47" s="27"/>
    </row>
    <row r="48" spans="3:7" ht="15">
      <c r="C48" s="42"/>
      <c r="D48" s="27"/>
      <c r="E48" s="27"/>
      <c r="F48" s="27"/>
      <c r="G48" s="27"/>
    </row>
    <row r="49" spans="3:7" ht="15">
      <c r="C49" s="42"/>
      <c r="D49" s="27"/>
      <c r="E49" s="27"/>
      <c r="F49" s="27"/>
      <c r="G49" s="27"/>
    </row>
    <row r="50" spans="3:7" ht="15">
      <c r="C50" s="42"/>
      <c r="D50" s="27"/>
      <c r="E50" s="27"/>
      <c r="F50" s="27"/>
      <c r="G50" s="27"/>
    </row>
    <row r="51" spans="3:7" ht="15">
      <c r="C51" s="42"/>
      <c r="D51" s="27"/>
      <c r="E51" s="27"/>
      <c r="F51" s="27"/>
      <c r="G51" s="27"/>
    </row>
    <row r="52" spans="3:7" ht="15">
      <c r="C52" s="42"/>
      <c r="D52" s="27"/>
      <c r="E52" s="27"/>
      <c r="F52" s="27"/>
      <c r="G52" s="27"/>
    </row>
    <row r="53" spans="3:7" ht="15">
      <c r="C53" s="42"/>
      <c r="D53" s="27"/>
      <c r="E53" s="27"/>
      <c r="F53" s="27"/>
      <c r="G53" s="27"/>
    </row>
    <row r="54" spans="3:7" ht="15">
      <c r="C54" s="42"/>
      <c r="D54" s="27"/>
      <c r="E54" s="27"/>
      <c r="F54" s="27"/>
      <c r="G54" s="27"/>
    </row>
    <row r="55" spans="3:7" ht="15">
      <c r="C55" s="42"/>
      <c r="D55" s="27"/>
      <c r="E55" s="27"/>
      <c r="F55" s="27"/>
      <c r="G55" s="27"/>
    </row>
    <row r="56" spans="3:7" ht="15">
      <c r="C56" s="42"/>
      <c r="D56" s="27"/>
      <c r="E56" s="27"/>
      <c r="F56" s="27"/>
      <c r="G56" s="27"/>
    </row>
    <row r="57" spans="3:7" ht="15">
      <c r="C57" s="42"/>
      <c r="D57" s="27"/>
      <c r="E57" s="27"/>
      <c r="F57" s="27"/>
      <c r="G57" s="27"/>
    </row>
    <row r="58" spans="3:7" ht="15">
      <c r="C58" s="42"/>
      <c r="D58" s="27"/>
      <c r="E58" s="27"/>
      <c r="F58" s="27"/>
      <c r="G58" s="27"/>
    </row>
    <row r="59" spans="3:7" ht="15">
      <c r="C59" s="42"/>
      <c r="D59" s="27"/>
      <c r="E59" s="27"/>
      <c r="F59" s="27"/>
      <c r="G59" s="27"/>
    </row>
    <row r="60" spans="3:7" ht="15">
      <c r="C60" s="42"/>
      <c r="D60" s="27"/>
      <c r="E60" s="27"/>
      <c r="F60" s="27"/>
      <c r="G60" s="27"/>
    </row>
    <row r="61" spans="3:7" ht="15">
      <c r="C61" s="42"/>
      <c r="D61" s="27"/>
      <c r="E61" s="27"/>
      <c r="F61" s="27"/>
      <c r="G61" s="27"/>
    </row>
    <row r="62" spans="3:7" ht="15">
      <c r="C62" s="42"/>
      <c r="D62" s="27"/>
      <c r="E62" s="27"/>
      <c r="F62" s="27"/>
      <c r="G62" s="27"/>
    </row>
    <row r="63" spans="3:7" ht="15">
      <c r="C63" s="42"/>
      <c r="D63" s="27"/>
      <c r="E63" s="27"/>
      <c r="F63" s="27"/>
      <c r="G63" s="27"/>
    </row>
    <row r="64" spans="3:7" ht="15">
      <c r="C64" s="42"/>
      <c r="D64" s="27"/>
      <c r="E64" s="27"/>
      <c r="F64" s="27"/>
      <c r="G64" s="27"/>
    </row>
    <row r="65" spans="3:7" ht="15">
      <c r="C65" s="42"/>
      <c r="D65" s="27"/>
      <c r="E65" s="27"/>
      <c r="F65" s="27"/>
      <c r="G65" s="27"/>
    </row>
    <row r="66" spans="3:7" ht="15">
      <c r="C66" s="42"/>
      <c r="D66" s="27"/>
      <c r="E66" s="27"/>
      <c r="F66" s="27"/>
      <c r="G66" s="27"/>
    </row>
    <row r="67" spans="3:7" ht="15">
      <c r="C67" s="42"/>
      <c r="D67" s="27"/>
      <c r="E67" s="27"/>
      <c r="F67" s="27"/>
      <c r="G67" s="27"/>
    </row>
    <row r="68" spans="3:7" ht="15">
      <c r="C68" s="42"/>
      <c r="D68" s="27"/>
      <c r="E68" s="27"/>
      <c r="F68" s="27"/>
      <c r="G68" s="27"/>
    </row>
    <row r="69" spans="3:7" ht="15">
      <c r="C69" s="42"/>
      <c r="D69" s="27"/>
      <c r="E69" s="27"/>
      <c r="F69" s="27"/>
      <c r="G69" s="27"/>
    </row>
    <row r="70" spans="3:7" ht="15">
      <c r="C70" s="42"/>
      <c r="D70" s="27"/>
      <c r="E70" s="27"/>
      <c r="F70" s="27"/>
      <c r="G70" s="27"/>
    </row>
    <row r="71" spans="3:7" ht="15">
      <c r="C71" s="42"/>
      <c r="D71" s="27"/>
      <c r="E71" s="27"/>
      <c r="F71" s="27"/>
      <c r="G71" s="27"/>
    </row>
    <row r="72" spans="3:7" ht="15">
      <c r="C72" s="42"/>
      <c r="D72" s="27"/>
      <c r="E72" s="27"/>
      <c r="F72" s="27"/>
      <c r="G72" s="27"/>
    </row>
    <row r="73" spans="3:7" ht="15">
      <c r="C73" s="42"/>
      <c r="D73" s="27"/>
      <c r="E73" s="27"/>
      <c r="F73" s="27"/>
      <c r="G73" s="27"/>
    </row>
    <row r="74" spans="3:7" ht="15">
      <c r="C74" s="42"/>
      <c r="D74" s="27"/>
      <c r="E74" s="27"/>
      <c r="F74" s="27"/>
      <c r="G74" s="27"/>
    </row>
    <row r="75" spans="3:7" ht="15">
      <c r="C75" s="42"/>
      <c r="D75" s="27"/>
      <c r="E75" s="27"/>
      <c r="F75" s="27"/>
      <c r="G75" s="27"/>
    </row>
    <row r="76" spans="3:7" ht="15">
      <c r="C76" s="42"/>
      <c r="D76" s="27"/>
      <c r="E76" s="27"/>
      <c r="F76" s="27"/>
      <c r="G76" s="27"/>
    </row>
    <row r="77" spans="3:7" ht="15">
      <c r="C77" s="42"/>
      <c r="D77" s="27"/>
      <c r="E77" s="27"/>
      <c r="F77" s="27"/>
      <c r="G77" s="27"/>
    </row>
    <row r="78" spans="3:7" ht="15">
      <c r="C78" s="42"/>
      <c r="D78" s="27"/>
      <c r="E78" s="27"/>
      <c r="F78" s="27"/>
      <c r="G78" s="27"/>
    </row>
    <row r="79" spans="3:7" ht="15">
      <c r="C79" s="42"/>
      <c r="D79" s="27"/>
      <c r="E79" s="27"/>
      <c r="F79" s="27"/>
      <c r="G79" s="27"/>
    </row>
    <row r="80" spans="3:7" ht="15">
      <c r="C80" s="42"/>
      <c r="D80" s="27"/>
      <c r="E80" s="27"/>
      <c r="F80" s="27"/>
      <c r="G80" s="27"/>
    </row>
    <row r="81" spans="3:7" ht="15">
      <c r="C81" s="42"/>
      <c r="D81" s="27"/>
      <c r="E81" s="27"/>
      <c r="F81" s="27"/>
      <c r="G81" s="27"/>
    </row>
    <row r="82" spans="3:7" ht="15">
      <c r="C82" s="42"/>
      <c r="D82" s="27"/>
      <c r="E82" s="27"/>
      <c r="F82" s="27"/>
      <c r="G82" s="27"/>
    </row>
    <row r="83" spans="3:7" ht="15">
      <c r="C83" s="42"/>
      <c r="D83" s="27"/>
      <c r="E83" s="27"/>
      <c r="F83" s="27"/>
      <c r="G83" s="27"/>
    </row>
    <row r="84" spans="3:7" ht="15">
      <c r="C84" s="42"/>
      <c r="D84" s="27"/>
      <c r="E84" s="27"/>
      <c r="F84" s="27"/>
      <c r="G84" s="27"/>
    </row>
    <row r="85" spans="3:7" ht="15">
      <c r="C85" s="42"/>
      <c r="D85" s="27"/>
      <c r="E85" s="27"/>
      <c r="F85" s="27"/>
      <c r="G85" s="27"/>
    </row>
    <row r="86" spans="3:7" ht="15">
      <c r="C86" s="42"/>
      <c r="D86" s="27"/>
      <c r="E86" s="27"/>
      <c r="F86" s="27"/>
      <c r="G86" s="27"/>
    </row>
    <row r="87" spans="3:7" ht="15">
      <c r="C87" s="42"/>
      <c r="D87" s="27"/>
      <c r="E87" s="27"/>
      <c r="F87" s="27"/>
      <c r="G87" s="27"/>
    </row>
    <row r="88" spans="3:7" ht="15">
      <c r="C88" s="42"/>
      <c r="D88" s="27"/>
      <c r="E88" s="27"/>
      <c r="F88" s="27"/>
      <c r="G88" s="27"/>
    </row>
    <row r="89" spans="3:7" ht="15">
      <c r="C89" s="42"/>
      <c r="D89" s="27"/>
      <c r="E89" s="27"/>
      <c r="F89" s="27"/>
      <c r="G89" s="27"/>
    </row>
    <row r="90" spans="3:7" ht="15">
      <c r="C90" s="42"/>
      <c r="D90" s="27"/>
      <c r="E90" s="27"/>
      <c r="F90" s="27"/>
      <c r="G90" s="27"/>
    </row>
    <row r="91" spans="3:7" ht="15">
      <c r="C91" s="42"/>
      <c r="D91" s="27"/>
      <c r="E91" s="27"/>
      <c r="F91" s="27"/>
      <c r="G91" s="27"/>
    </row>
    <row r="92" spans="3:7" ht="15">
      <c r="C92" s="42"/>
      <c r="D92" s="27"/>
      <c r="E92" s="27"/>
      <c r="F92" s="27"/>
      <c r="G92" s="27"/>
    </row>
    <row r="93" spans="3:7" ht="15">
      <c r="C93" s="42"/>
      <c r="D93" s="27"/>
      <c r="E93" s="27"/>
      <c r="F93" s="27"/>
      <c r="G93" s="27"/>
    </row>
    <row r="94" spans="3:7" ht="15">
      <c r="C94" s="42"/>
      <c r="D94" s="27"/>
      <c r="E94" s="27"/>
      <c r="F94" s="27"/>
      <c r="G94" s="27"/>
    </row>
    <row r="95" spans="3:7" ht="15">
      <c r="C95" s="42"/>
      <c r="D95" s="27"/>
      <c r="E95" s="27"/>
      <c r="F95" s="27"/>
      <c r="G95" s="27"/>
    </row>
    <row r="96" spans="3:7" ht="15">
      <c r="C96" s="42"/>
      <c r="D96" s="27"/>
      <c r="E96" s="27"/>
      <c r="F96" s="27"/>
      <c r="G96" s="27"/>
    </row>
    <row r="97" spans="3:7" ht="15">
      <c r="C97" s="42"/>
      <c r="D97" s="27"/>
      <c r="E97" s="27"/>
      <c r="F97" s="27"/>
      <c r="G97" s="27"/>
    </row>
    <row r="98" spans="3:7" ht="15">
      <c r="C98" s="42"/>
      <c r="D98" s="27"/>
      <c r="E98" s="27"/>
      <c r="F98" s="27"/>
      <c r="G98" s="27"/>
    </row>
    <row r="99" spans="3:7" ht="15">
      <c r="C99" s="42"/>
      <c r="D99" s="27"/>
      <c r="E99" s="27"/>
      <c r="F99" s="27"/>
      <c r="G99" s="27"/>
    </row>
    <row r="100" spans="3:7" ht="15">
      <c r="C100" s="42"/>
      <c r="D100" s="27"/>
      <c r="E100" s="27"/>
      <c r="F100" s="27"/>
      <c r="G100" s="27"/>
    </row>
    <row r="101" spans="3:7" ht="15">
      <c r="C101" s="42"/>
      <c r="D101" s="27"/>
      <c r="E101" s="27"/>
      <c r="F101" s="27"/>
      <c r="G101" s="27"/>
    </row>
    <row r="102" spans="3:7" ht="15">
      <c r="C102" s="42"/>
      <c r="D102" s="27"/>
      <c r="E102" s="27"/>
      <c r="F102" s="27"/>
      <c r="G102" s="27"/>
    </row>
    <row r="103" spans="3:7" ht="15">
      <c r="C103" s="42"/>
      <c r="D103" s="27"/>
      <c r="E103" s="27"/>
      <c r="F103" s="27"/>
      <c r="G103" s="27"/>
    </row>
    <row r="104" spans="3:7" ht="15">
      <c r="C104" s="42"/>
      <c r="D104" s="27"/>
      <c r="E104" s="27"/>
      <c r="F104" s="27"/>
      <c r="G104" s="27"/>
    </row>
    <row r="105" spans="3:7" ht="15">
      <c r="C105" s="42"/>
      <c r="D105" s="27"/>
      <c r="E105" s="27"/>
      <c r="F105" s="27"/>
      <c r="G105" s="27"/>
    </row>
    <row r="106" spans="3:7" ht="15">
      <c r="C106" s="42"/>
      <c r="D106" s="27"/>
      <c r="E106" s="27"/>
      <c r="F106" s="27"/>
      <c r="G106" s="27"/>
    </row>
    <row r="107" spans="3:7" ht="15">
      <c r="C107" s="42"/>
      <c r="D107" s="27"/>
      <c r="E107" s="27"/>
      <c r="F107" s="27"/>
      <c r="G107" s="27"/>
    </row>
    <row r="108" spans="3:7" ht="15">
      <c r="C108" s="42"/>
      <c r="D108" s="27"/>
      <c r="E108" s="27"/>
      <c r="F108" s="27"/>
      <c r="G108" s="27"/>
    </row>
    <row r="109" spans="3:7" ht="15">
      <c r="C109" s="42"/>
      <c r="D109" s="27"/>
      <c r="E109" s="27"/>
      <c r="F109" s="27"/>
      <c r="G109" s="27"/>
    </row>
    <row r="110" spans="3:7" ht="15">
      <c r="C110" s="42"/>
      <c r="D110" s="27"/>
      <c r="E110" s="27"/>
      <c r="F110" s="27"/>
      <c r="G110" s="27"/>
    </row>
    <row r="111" spans="3:7" ht="15">
      <c r="C111" s="42"/>
      <c r="D111" s="27"/>
      <c r="E111" s="27"/>
      <c r="F111" s="27"/>
      <c r="G111" s="27"/>
    </row>
    <row r="112" spans="3:7" ht="15">
      <c r="C112" s="42"/>
      <c r="D112" s="27"/>
      <c r="E112" s="27"/>
      <c r="F112" s="27"/>
      <c r="G112" s="27"/>
    </row>
    <row r="113" spans="3:7" ht="15">
      <c r="C113" s="42"/>
      <c r="D113" s="27"/>
      <c r="E113" s="27"/>
      <c r="F113" s="27"/>
      <c r="G113" s="27"/>
    </row>
    <row r="114" spans="3:7" ht="15">
      <c r="C114" s="42"/>
      <c r="D114" s="27"/>
      <c r="E114" s="27"/>
      <c r="F114" s="27"/>
      <c r="G114" s="27"/>
    </row>
    <row r="115" spans="3:7" ht="15">
      <c r="C115" s="42"/>
      <c r="D115" s="27"/>
      <c r="E115" s="27"/>
      <c r="F115" s="27"/>
      <c r="G115" s="27"/>
    </row>
    <row r="116" spans="3:7" ht="15">
      <c r="C116" s="42"/>
      <c r="D116" s="27"/>
      <c r="E116" s="27"/>
      <c r="F116" s="27"/>
      <c r="G116" s="27"/>
    </row>
    <row r="117" spans="3:7" ht="15">
      <c r="C117" s="42"/>
      <c r="D117" s="27"/>
      <c r="E117" s="27"/>
      <c r="F117" s="27"/>
      <c r="G117" s="27"/>
    </row>
    <row r="118" spans="3:7" ht="15">
      <c r="C118" s="42"/>
      <c r="D118" s="27"/>
      <c r="E118" s="27"/>
      <c r="F118" s="27"/>
      <c r="G118" s="27"/>
    </row>
    <row r="119" spans="3:7" ht="15">
      <c r="C119" s="42"/>
      <c r="D119" s="27"/>
      <c r="E119" s="27"/>
      <c r="F119" s="27"/>
      <c r="G119" s="27"/>
    </row>
    <row r="120" spans="3:7" ht="15">
      <c r="C120" s="42"/>
      <c r="D120" s="27"/>
      <c r="E120" s="27"/>
      <c r="F120" s="27"/>
      <c r="G120" s="27"/>
    </row>
    <row r="121" spans="3:7" ht="15">
      <c r="C121" s="42"/>
      <c r="D121" s="27"/>
      <c r="E121" s="27"/>
      <c r="F121" s="27"/>
      <c r="G121" s="27"/>
    </row>
    <row r="122" spans="3:7" ht="15">
      <c r="C122" s="42"/>
      <c r="D122" s="27"/>
      <c r="E122" s="27"/>
      <c r="F122" s="27"/>
      <c r="G122" s="27"/>
    </row>
    <row r="123" spans="3:7" ht="15">
      <c r="C123" s="42"/>
      <c r="D123" s="27"/>
      <c r="E123" s="27"/>
      <c r="F123" s="27"/>
      <c r="G123" s="27"/>
    </row>
    <row r="124" spans="3:7" ht="15">
      <c r="C124" s="42"/>
      <c r="D124" s="27"/>
      <c r="E124" s="27"/>
      <c r="F124" s="27"/>
      <c r="G124" s="27"/>
    </row>
    <row r="125" spans="3:7" ht="15">
      <c r="C125" s="42"/>
      <c r="D125" s="27"/>
      <c r="E125" s="27"/>
      <c r="F125" s="27"/>
      <c r="G125" s="27"/>
    </row>
    <row r="126" spans="3:7" ht="15">
      <c r="C126" s="42"/>
      <c r="D126" s="27"/>
      <c r="E126" s="27"/>
      <c r="F126" s="27"/>
      <c r="G126" s="27"/>
    </row>
    <row r="127" spans="3:7" ht="15">
      <c r="C127" s="42"/>
      <c r="D127" s="27"/>
      <c r="E127" s="27"/>
      <c r="F127" s="27"/>
      <c r="G127" s="27"/>
    </row>
    <row r="128" spans="3:7" ht="15">
      <c r="C128" s="42"/>
      <c r="D128" s="27"/>
      <c r="E128" s="27"/>
      <c r="F128" s="27"/>
      <c r="G128" s="27"/>
    </row>
    <row r="129" spans="3:7" ht="15">
      <c r="C129" s="42"/>
      <c r="D129" s="27"/>
      <c r="E129" s="27"/>
      <c r="F129" s="27"/>
      <c r="G129" s="27"/>
    </row>
    <row r="130" spans="3:7" ht="15">
      <c r="C130" s="42"/>
      <c r="D130" s="27"/>
      <c r="E130" s="27"/>
      <c r="F130" s="27"/>
      <c r="G130" s="27"/>
    </row>
    <row r="131" spans="3:7" ht="15">
      <c r="C131" s="42"/>
      <c r="D131" s="27"/>
      <c r="E131" s="27"/>
      <c r="F131" s="27"/>
      <c r="G131" s="27"/>
    </row>
    <row r="132" spans="3:7" ht="15">
      <c r="C132" s="42"/>
      <c r="D132" s="27"/>
      <c r="E132" s="27"/>
      <c r="F132" s="27"/>
      <c r="G132" s="27"/>
    </row>
    <row r="133" spans="3:7" ht="15">
      <c r="C133" s="42"/>
      <c r="D133" s="27"/>
      <c r="E133" s="27"/>
      <c r="F133" s="27"/>
      <c r="G133" s="27"/>
    </row>
    <row r="134" spans="3:7" ht="15">
      <c r="C134" s="42"/>
      <c r="D134" s="27"/>
      <c r="E134" s="27"/>
      <c r="F134" s="27"/>
      <c r="G134" s="27"/>
    </row>
    <row r="135" spans="3:7" ht="15">
      <c r="C135" s="42"/>
      <c r="D135" s="27"/>
      <c r="E135" s="27"/>
      <c r="F135" s="27"/>
      <c r="G135" s="27"/>
    </row>
    <row r="136" spans="3:7" ht="15">
      <c r="C136" s="42"/>
      <c r="D136" s="27"/>
      <c r="E136" s="27"/>
      <c r="F136" s="27"/>
      <c r="G136" s="27"/>
    </row>
    <row r="137" spans="3:7" ht="15">
      <c r="C137" s="42"/>
      <c r="D137" s="27"/>
      <c r="E137" s="27"/>
      <c r="F137" s="27"/>
      <c r="G137" s="27"/>
    </row>
    <row r="138" spans="3:7" ht="15">
      <c r="C138" s="42"/>
      <c r="D138" s="27"/>
      <c r="E138" s="27"/>
      <c r="F138" s="27"/>
      <c r="G138" s="27"/>
    </row>
    <row r="139" spans="3:7" ht="15">
      <c r="C139" s="42"/>
      <c r="D139" s="27"/>
      <c r="E139" s="27"/>
      <c r="F139" s="27"/>
      <c r="G139" s="27"/>
    </row>
    <row r="140" spans="3:7" ht="15">
      <c r="C140" s="42"/>
      <c r="D140" s="27"/>
      <c r="E140" s="27"/>
      <c r="F140" s="27"/>
      <c r="G140" s="27"/>
    </row>
    <row r="141" spans="3:7" ht="15">
      <c r="C141" s="42"/>
      <c r="D141" s="27"/>
      <c r="E141" s="27"/>
      <c r="F141" s="27"/>
      <c r="G141" s="27"/>
    </row>
    <row r="142" spans="3:7" ht="15">
      <c r="C142" s="42"/>
      <c r="D142" s="27"/>
      <c r="E142" s="27"/>
      <c r="F142" s="27"/>
      <c r="G142" s="27"/>
    </row>
    <row r="143" spans="3:7" ht="15">
      <c r="C143" s="42"/>
      <c r="D143" s="27"/>
      <c r="E143" s="27"/>
      <c r="F143" s="27"/>
      <c r="G143" s="27"/>
    </row>
    <row r="144" spans="3:7" ht="15">
      <c r="C144" s="42"/>
      <c r="D144" s="27"/>
      <c r="E144" s="27"/>
      <c r="F144" s="27"/>
      <c r="G144" s="27"/>
    </row>
    <row r="145" spans="3:7" ht="15">
      <c r="C145" s="42"/>
      <c r="D145" s="27"/>
      <c r="E145" s="27"/>
      <c r="F145" s="27"/>
      <c r="G145" s="27"/>
    </row>
    <row r="146" spans="3:7" ht="15">
      <c r="C146" s="42"/>
      <c r="D146" s="27"/>
      <c r="E146" s="27"/>
      <c r="F146" s="27"/>
      <c r="G146" s="27"/>
    </row>
    <row r="147" spans="3:7" ht="15">
      <c r="C147" s="42"/>
      <c r="D147" s="27"/>
      <c r="E147" s="27"/>
      <c r="F147" s="27"/>
      <c r="G147" s="27"/>
    </row>
    <row r="148" spans="3:7" ht="15">
      <c r="C148" s="42"/>
      <c r="D148" s="27"/>
      <c r="E148" s="27"/>
      <c r="F148" s="27"/>
      <c r="G148" s="27"/>
    </row>
    <row r="149" spans="3:7" ht="15">
      <c r="C149" s="42"/>
      <c r="D149" s="27"/>
      <c r="E149" s="27"/>
      <c r="F149" s="27"/>
      <c r="G149" s="27"/>
    </row>
    <row r="150" spans="3:7" ht="15">
      <c r="C150" s="42"/>
      <c r="D150" s="27"/>
      <c r="E150" s="27"/>
      <c r="F150" s="27"/>
      <c r="G150" s="27"/>
    </row>
    <row r="151" spans="3:7" ht="15">
      <c r="C151" s="42"/>
      <c r="D151" s="27"/>
      <c r="E151" s="27"/>
      <c r="F151" s="27"/>
      <c r="G151" s="27"/>
    </row>
    <row r="152" spans="3:7" ht="15">
      <c r="C152" s="42"/>
      <c r="D152" s="27"/>
      <c r="E152" s="27"/>
      <c r="F152" s="27"/>
      <c r="G152" s="27"/>
    </row>
    <row r="153" spans="3:7" ht="15">
      <c r="C153" s="42"/>
      <c r="D153" s="27"/>
      <c r="E153" s="27"/>
      <c r="F153" s="27"/>
      <c r="G153" s="27"/>
    </row>
    <row r="154" spans="3:7" ht="15">
      <c r="C154" s="42"/>
      <c r="D154" s="27"/>
      <c r="E154" s="27"/>
      <c r="F154" s="27"/>
      <c r="G154" s="27"/>
    </row>
    <row r="155" spans="3:7" ht="15">
      <c r="C155" s="42"/>
      <c r="D155" s="27"/>
      <c r="E155" s="27"/>
      <c r="F155" s="27"/>
      <c r="G155" s="27"/>
    </row>
    <row r="156" spans="3:7" ht="15">
      <c r="C156" s="42"/>
      <c r="D156" s="27"/>
      <c r="E156" s="27"/>
      <c r="F156" s="27"/>
      <c r="G156" s="27"/>
    </row>
    <row r="157" spans="3:7" ht="15">
      <c r="C157" s="42"/>
      <c r="D157" s="27"/>
      <c r="E157" s="27"/>
      <c r="F157" s="27"/>
      <c r="G157" s="27"/>
    </row>
    <row r="158" spans="3:7" ht="15">
      <c r="C158" s="42"/>
      <c r="D158" s="27"/>
      <c r="E158" s="27"/>
      <c r="F158" s="27"/>
      <c r="G158" s="27"/>
    </row>
    <row r="159" spans="3:7" ht="15">
      <c r="C159" s="42"/>
      <c r="D159" s="27"/>
      <c r="E159" s="27"/>
      <c r="F159" s="27"/>
      <c r="G159" s="27"/>
    </row>
    <row r="160" spans="3:7" ht="15">
      <c r="C160" s="42"/>
      <c r="D160" s="27"/>
      <c r="E160" s="27"/>
      <c r="F160" s="27"/>
      <c r="G160" s="27"/>
    </row>
    <row r="161" spans="3:7" ht="15">
      <c r="C161" s="42"/>
      <c r="D161" s="27"/>
      <c r="E161" s="27"/>
      <c r="F161" s="27"/>
      <c r="G161" s="27"/>
    </row>
    <row r="162" spans="3:7" ht="15">
      <c r="C162" s="42"/>
      <c r="D162" s="27"/>
      <c r="E162" s="27"/>
      <c r="F162" s="27"/>
      <c r="G162" s="27"/>
    </row>
    <row r="163" spans="3:7" ht="15">
      <c r="C163" s="42"/>
      <c r="D163" s="27"/>
      <c r="E163" s="27"/>
      <c r="F163" s="27"/>
      <c r="G163" s="27"/>
    </row>
    <row r="164" spans="3:7" ht="15">
      <c r="C164" s="42"/>
      <c r="D164" s="27"/>
      <c r="E164" s="27"/>
      <c r="F164" s="27"/>
      <c r="G164" s="27"/>
    </row>
    <row r="165" spans="3:7" ht="15">
      <c r="C165" s="42"/>
      <c r="D165" s="27"/>
      <c r="E165" s="27"/>
      <c r="F165" s="27"/>
      <c r="G165" s="27"/>
    </row>
    <row r="166" spans="3:7" ht="15">
      <c r="C166" s="42"/>
      <c r="D166" s="27"/>
      <c r="E166" s="27"/>
      <c r="F166" s="27"/>
      <c r="G166" s="27"/>
    </row>
    <row r="167" spans="3:7" ht="15">
      <c r="C167" s="42"/>
      <c r="D167" s="27"/>
      <c r="E167" s="27"/>
      <c r="F167" s="27"/>
      <c r="G167" s="27"/>
    </row>
    <row r="168" spans="3:7" ht="15">
      <c r="C168" s="42"/>
      <c r="D168" s="27"/>
      <c r="E168" s="27"/>
      <c r="F168" s="27"/>
      <c r="G168" s="27"/>
    </row>
    <row r="169" spans="3:7" ht="15">
      <c r="C169" s="42"/>
      <c r="D169" s="27"/>
      <c r="E169" s="27"/>
      <c r="F169" s="27"/>
      <c r="G169" s="27"/>
    </row>
    <row r="170" spans="3:7" ht="15">
      <c r="C170" s="42"/>
      <c r="D170" s="27"/>
      <c r="E170" s="27"/>
      <c r="F170" s="27"/>
      <c r="G170" s="27"/>
    </row>
    <row r="171" spans="3:7" ht="15">
      <c r="C171" s="42"/>
      <c r="D171" s="27"/>
      <c r="E171" s="27"/>
      <c r="F171" s="27"/>
      <c r="G171" s="27"/>
    </row>
    <row r="172" spans="3:7" ht="15">
      <c r="C172" s="42"/>
      <c r="D172" s="27"/>
      <c r="E172" s="27"/>
      <c r="F172" s="27"/>
      <c r="G172" s="27"/>
    </row>
    <row r="173" spans="3:7" ht="15">
      <c r="C173" s="42"/>
      <c r="D173" s="27"/>
      <c r="E173" s="27"/>
      <c r="F173" s="27"/>
      <c r="G173" s="27"/>
    </row>
    <row r="174" spans="3:7" ht="15">
      <c r="C174" s="42"/>
      <c r="D174" s="27"/>
      <c r="E174" s="27"/>
      <c r="F174" s="27"/>
      <c r="G174" s="27"/>
    </row>
    <row r="175" spans="3:7" ht="15">
      <c r="C175" s="42"/>
      <c r="D175" s="27"/>
      <c r="E175" s="27"/>
      <c r="F175" s="27"/>
      <c r="G175" s="27"/>
    </row>
    <row r="176" spans="3:7" ht="15">
      <c r="C176" s="42"/>
      <c r="D176" s="27"/>
      <c r="E176" s="27"/>
      <c r="F176" s="27"/>
      <c r="G176" s="27"/>
    </row>
    <row r="177" spans="3:7" ht="15">
      <c r="C177" s="42"/>
      <c r="D177" s="27"/>
      <c r="E177" s="27"/>
      <c r="F177" s="27"/>
      <c r="G177" s="27"/>
    </row>
    <row r="178" spans="3:7" ht="15">
      <c r="C178" s="42"/>
      <c r="D178" s="27"/>
      <c r="E178" s="27"/>
      <c r="F178" s="27"/>
      <c r="G178" s="27"/>
    </row>
    <row r="179" spans="3:7" ht="15">
      <c r="C179" s="42"/>
      <c r="D179" s="27"/>
      <c r="E179" s="27"/>
      <c r="F179" s="27"/>
      <c r="G179" s="27"/>
    </row>
    <row r="180" spans="3:7" ht="15">
      <c r="C180" s="42"/>
      <c r="D180" s="27"/>
      <c r="E180" s="27"/>
      <c r="F180" s="27"/>
      <c r="G180" s="27"/>
    </row>
    <row r="181" spans="3:7" ht="15">
      <c r="C181" s="42"/>
      <c r="D181" s="27"/>
      <c r="E181" s="27"/>
      <c r="F181" s="27"/>
      <c r="G181" s="27"/>
    </row>
    <row r="182" spans="3:7" ht="15">
      <c r="C182" s="42"/>
      <c r="D182" s="27"/>
      <c r="E182" s="27"/>
      <c r="F182" s="27"/>
      <c r="G182" s="27"/>
    </row>
    <row r="183" spans="3:7" ht="15">
      <c r="C183" s="42"/>
      <c r="D183" s="27"/>
      <c r="E183" s="27"/>
      <c r="F183" s="27"/>
      <c r="G183" s="27"/>
    </row>
    <row r="184" spans="3:7" ht="15">
      <c r="C184" s="42"/>
      <c r="D184" s="27"/>
      <c r="E184" s="27"/>
      <c r="F184" s="27"/>
      <c r="G184" s="27"/>
    </row>
    <row r="185" spans="3:7" ht="15">
      <c r="C185" s="42"/>
      <c r="D185" s="27"/>
      <c r="E185" s="27"/>
      <c r="F185" s="27"/>
      <c r="G185" s="27"/>
    </row>
    <row r="186" spans="3:7" ht="15">
      <c r="C186" s="42"/>
      <c r="D186" s="27"/>
      <c r="E186" s="27"/>
      <c r="F186" s="27"/>
      <c r="G186" s="27"/>
    </row>
    <row r="187" spans="3:7" ht="15">
      <c r="C187" s="42"/>
      <c r="D187" s="27"/>
      <c r="E187" s="27"/>
      <c r="F187" s="27"/>
      <c r="G187" s="27"/>
    </row>
    <row r="188" spans="3:7" ht="15">
      <c r="C188" s="42"/>
      <c r="D188" s="27"/>
      <c r="E188" s="27"/>
      <c r="F188" s="27"/>
      <c r="G188" s="27"/>
    </row>
  </sheetData>
  <sheetProtection/>
  <mergeCells count="9">
    <mergeCell ref="S2:V2"/>
    <mergeCell ref="A1:L1"/>
    <mergeCell ref="A2:A3"/>
    <mergeCell ref="B2:B3"/>
    <mergeCell ref="C2:C3"/>
    <mergeCell ref="D2:G2"/>
    <mergeCell ref="H2:K2"/>
    <mergeCell ref="L2:O2"/>
    <mergeCell ref="P2:R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2013-07-02T12:07:03Z</dcterms:modified>
  <cp:category/>
  <cp:version/>
  <cp:contentType/>
  <cp:contentStatus/>
</cp:coreProperties>
</file>