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МОНИТОРИНГА\2016\Мониторинг услуг\Отчеты из отраслей\Здрав\"/>
    </mc:Choice>
  </mc:AlternateContent>
  <bookViews>
    <workbookView xWindow="360" yWindow="345" windowWidth="18750" windowHeight="10920"/>
  </bookViews>
  <sheets>
    <sheet name="Лист1" sheetId="1" r:id="rId1"/>
  </sheets>
  <definedNames>
    <definedName name="_xlnm.Print_Titles" localSheetId="0">Лист1!$3:$4</definedName>
    <definedName name="_xlnm.Print_Area" localSheetId="0">Лист1!$A$1:$P$67</definedName>
  </definedNames>
  <calcPr calcId="152511"/>
</workbook>
</file>

<file path=xl/calcChain.xml><?xml version="1.0" encoding="utf-8"?>
<calcChain xmlns="http://schemas.openxmlformats.org/spreadsheetml/2006/main">
  <c r="N65" i="1" l="1"/>
  <c r="M65" i="1"/>
  <c r="N64" i="1"/>
  <c r="M64" i="1"/>
  <c r="N63" i="1"/>
  <c r="M63" i="1"/>
  <c r="N36" i="1"/>
  <c r="M36" i="1"/>
  <c r="N27" i="1"/>
  <c r="M27" i="1"/>
  <c r="N26" i="1"/>
  <c r="N60" i="1" s="1"/>
  <c r="M26" i="1"/>
  <c r="M60" i="1" s="1"/>
  <c r="N25" i="1"/>
  <c r="M25" i="1"/>
  <c r="N24" i="1"/>
  <c r="N58" i="1" s="1"/>
  <c r="M24" i="1"/>
  <c r="M58" i="1" s="1"/>
  <c r="N46" i="1"/>
  <c r="M46" i="1"/>
  <c r="N47" i="1"/>
  <c r="N59" i="1" s="1"/>
  <c r="M47" i="1"/>
  <c r="O63" i="1"/>
  <c r="O56" i="1"/>
  <c r="O57" i="1"/>
  <c r="O55" i="1"/>
  <c r="O54" i="1"/>
  <c r="M59" i="1" l="1"/>
  <c r="O65" i="1"/>
  <c r="O59" i="1"/>
  <c r="O60" i="1"/>
  <c r="M61" i="1"/>
  <c r="O58" i="1"/>
  <c r="N61" i="1"/>
  <c r="O61" i="1" s="1"/>
  <c r="N52" i="1"/>
  <c r="N67" i="1" s="1"/>
  <c r="O67" i="1" s="1"/>
  <c r="M52" i="1"/>
  <c r="M67" i="1" s="1"/>
  <c r="N51" i="1"/>
  <c r="M51" i="1"/>
  <c r="M66" i="1" s="1"/>
  <c r="O50" i="1"/>
  <c r="O49" i="1"/>
  <c r="N48" i="1"/>
  <c r="N62" i="1" s="1"/>
  <c r="M48" i="1"/>
  <c r="O47" i="1"/>
  <c r="O46" i="1"/>
  <c r="O44" i="1"/>
  <c r="O42" i="1"/>
  <c r="O48" i="1" l="1"/>
  <c r="O51" i="1"/>
  <c r="N66" i="1"/>
  <c r="O66" i="1" s="1"/>
  <c r="O52" i="1"/>
  <c r="M62" i="1"/>
  <c r="O62" i="1" s="1"/>
  <c r="O40" i="1"/>
  <c r="O39" i="1"/>
  <c r="O38" i="1"/>
  <c r="O27" i="1"/>
  <c r="O26" i="1"/>
  <c r="O25" i="1"/>
  <c r="O24" i="1"/>
  <c r="I28" i="1"/>
  <c r="O36" i="1"/>
  <c r="O34" i="1"/>
  <c r="L32" i="1"/>
  <c r="I32" i="1"/>
  <c r="O32" i="1"/>
  <c r="O33" i="1"/>
  <c r="O31" i="1"/>
  <c r="O30" i="1"/>
  <c r="K39" i="1"/>
  <c r="J39" i="1"/>
  <c r="K38" i="1"/>
  <c r="J38" i="1"/>
  <c r="K35" i="1"/>
  <c r="J35" i="1"/>
  <c r="K34" i="1"/>
  <c r="L34" i="1" s="1"/>
  <c r="J34" i="1"/>
  <c r="K33" i="1"/>
  <c r="L33" i="1" s="1"/>
  <c r="J33" i="1"/>
  <c r="K31" i="1"/>
  <c r="L31" i="1" s="1"/>
  <c r="J31" i="1"/>
  <c r="K30" i="1"/>
  <c r="J30" i="1"/>
  <c r="J36" i="1" s="1"/>
  <c r="K29" i="1"/>
  <c r="J29" i="1"/>
  <c r="K23" i="1"/>
  <c r="J23" i="1"/>
  <c r="K22" i="1"/>
  <c r="J22" i="1"/>
  <c r="K21" i="1"/>
  <c r="J21" i="1"/>
  <c r="K19" i="1"/>
  <c r="J19" i="1"/>
  <c r="K18" i="1"/>
  <c r="J18" i="1"/>
  <c r="K15" i="1"/>
  <c r="J15" i="1"/>
  <c r="K13" i="1"/>
  <c r="J13" i="1"/>
  <c r="K11" i="1"/>
  <c r="J11" i="1"/>
  <c r="K57" i="1"/>
  <c r="K65" i="1" s="1"/>
  <c r="J57" i="1"/>
  <c r="J65" i="1" s="1"/>
  <c r="K56" i="1"/>
  <c r="J56" i="1"/>
  <c r="K55" i="1"/>
  <c r="J55" i="1"/>
  <c r="K54" i="1"/>
  <c r="J54" i="1"/>
  <c r="J63" i="1" s="1"/>
  <c r="K50" i="1"/>
  <c r="J50" i="1"/>
  <c r="J52" i="1" s="1"/>
  <c r="J67" i="1" s="1"/>
  <c r="K49" i="1"/>
  <c r="J49" i="1"/>
  <c r="J51" i="1" s="1"/>
  <c r="J66" i="1" s="1"/>
  <c r="K42" i="1"/>
  <c r="J42" i="1"/>
  <c r="K44" i="1"/>
  <c r="J44" i="1"/>
  <c r="K40" i="1"/>
  <c r="K48" i="1" s="1"/>
  <c r="J40" i="1"/>
  <c r="J48" i="1" s="1"/>
  <c r="H57" i="1"/>
  <c r="G57" i="1"/>
  <c r="H56" i="1"/>
  <c r="G56" i="1"/>
  <c r="H55" i="1"/>
  <c r="G55" i="1"/>
  <c r="H54" i="1"/>
  <c r="G54" i="1"/>
  <c r="G63" i="1" s="1"/>
  <c r="H50" i="1"/>
  <c r="G50" i="1"/>
  <c r="H49" i="1"/>
  <c r="G49" i="1"/>
  <c r="H44" i="1"/>
  <c r="G44" i="1"/>
  <c r="H42" i="1"/>
  <c r="G42" i="1"/>
  <c r="G40" i="1"/>
  <c r="H40" i="1"/>
  <c r="H39" i="1"/>
  <c r="H47" i="1" s="1"/>
  <c r="G39" i="1"/>
  <c r="G47" i="1" s="1"/>
  <c r="H38" i="1"/>
  <c r="H46" i="1" s="1"/>
  <c r="G38" i="1"/>
  <c r="H35" i="1"/>
  <c r="G35" i="1"/>
  <c r="H34" i="1"/>
  <c r="I34" i="1" s="1"/>
  <c r="G34" i="1"/>
  <c r="H33" i="1"/>
  <c r="I33" i="1" s="1"/>
  <c r="G33" i="1"/>
  <c r="H31" i="1"/>
  <c r="I31" i="1" s="1"/>
  <c r="G31" i="1"/>
  <c r="H30" i="1"/>
  <c r="H36" i="1" s="1"/>
  <c r="G30" i="1"/>
  <c r="G36" i="1" s="1"/>
  <c r="H29" i="1"/>
  <c r="I29" i="1" s="1"/>
  <c r="G29" i="1"/>
  <c r="H23" i="1"/>
  <c r="G23" i="1"/>
  <c r="H22" i="1"/>
  <c r="G22" i="1"/>
  <c r="H21" i="1"/>
  <c r="G21" i="1"/>
  <c r="H19" i="1"/>
  <c r="G19" i="1"/>
  <c r="H18" i="1"/>
  <c r="G18" i="1"/>
  <c r="H15" i="1"/>
  <c r="G15" i="1"/>
  <c r="H13" i="1"/>
  <c r="G13" i="1"/>
  <c r="H11" i="1"/>
  <c r="G11" i="1"/>
  <c r="J9" i="1"/>
  <c r="K9" i="1"/>
  <c r="J8" i="1"/>
  <c r="K8" i="1"/>
  <c r="J6" i="1"/>
  <c r="J25" i="1" s="1"/>
  <c r="K6" i="1"/>
  <c r="J7" i="1"/>
  <c r="J24" i="1" s="1"/>
  <c r="J58" i="1" s="1"/>
  <c r="K7" i="1"/>
  <c r="K5" i="1"/>
  <c r="K26" i="1" s="1"/>
  <c r="K60" i="1" s="1"/>
  <c r="L60" i="1" s="1"/>
  <c r="J5" i="1"/>
  <c r="J26" i="1" s="1"/>
  <c r="J60" i="1" s="1"/>
  <c r="G9" i="1"/>
  <c r="H9" i="1"/>
  <c r="G8" i="1"/>
  <c r="H8" i="1"/>
  <c r="G6" i="1"/>
  <c r="G25" i="1" s="1"/>
  <c r="G59" i="1" s="1"/>
  <c r="H6" i="1"/>
  <c r="G7" i="1"/>
  <c r="G24" i="1" s="1"/>
  <c r="G58" i="1" s="1"/>
  <c r="H7" i="1"/>
  <c r="H5" i="1"/>
  <c r="H26" i="1" s="1"/>
  <c r="I26" i="1" s="1"/>
  <c r="G5" i="1"/>
  <c r="G26" i="1" s="1"/>
  <c r="G60" i="1" s="1"/>
  <c r="K10" i="1"/>
  <c r="K27" i="1" s="1"/>
  <c r="J10" i="1"/>
  <c r="J27" i="1" s="1"/>
  <c r="H10" i="1"/>
  <c r="H27" i="1" s="1"/>
  <c r="H61" i="1" s="1"/>
  <c r="G10" i="1"/>
  <c r="G27" i="1" s="1"/>
  <c r="H24" i="1" l="1"/>
  <c r="H58" i="1" s="1"/>
  <c r="H25" i="1"/>
  <c r="H59" i="1" s="1"/>
  <c r="K24" i="1"/>
  <c r="K58" i="1" s="1"/>
  <c r="L58" i="1" s="1"/>
  <c r="K25" i="1"/>
  <c r="K59" i="1" s="1"/>
  <c r="L42" i="1"/>
  <c r="L65" i="1"/>
  <c r="I47" i="1"/>
  <c r="I49" i="1"/>
  <c r="I50" i="1"/>
  <c r="I54" i="1"/>
  <c r="H63" i="1"/>
  <c r="I63" i="1" s="1"/>
  <c r="L48" i="1"/>
  <c r="K51" i="1"/>
  <c r="L49" i="1"/>
  <c r="K52" i="1"/>
  <c r="L50" i="1"/>
  <c r="K63" i="1"/>
  <c r="L63" i="1" s="1"/>
  <c r="L54" i="1"/>
  <c r="L30" i="1"/>
  <c r="K36" i="1"/>
  <c r="K46" i="1"/>
  <c r="K47" i="1"/>
  <c r="I30" i="1"/>
  <c r="I24" i="1"/>
  <c r="L24" i="1"/>
  <c r="L26" i="1"/>
  <c r="I39" i="1"/>
  <c r="G61" i="1"/>
  <c r="I38" i="1"/>
  <c r="G46" i="1"/>
  <c r="I46" i="1" s="1"/>
  <c r="J62" i="1"/>
  <c r="L38" i="1"/>
  <c r="J46" i="1"/>
  <c r="J61" i="1" s="1"/>
  <c r="J47" i="1"/>
  <c r="J59" i="1" s="1"/>
  <c r="I36" i="1"/>
  <c r="I27" i="1"/>
  <c r="I25" i="1"/>
  <c r="L27" i="1"/>
  <c r="L39" i="1"/>
  <c r="I57" i="1"/>
  <c r="L57" i="1"/>
  <c r="I56" i="1"/>
  <c r="L56" i="1"/>
  <c r="I55" i="1"/>
  <c r="L55" i="1"/>
  <c r="L44" i="1"/>
  <c r="L40" i="1"/>
  <c r="O22" i="1"/>
  <c r="O23" i="1"/>
  <c r="O21" i="1"/>
  <c r="O19" i="1"/>
  <c r="O18" i="1"/>
  <c r="O15" i="1"/>
  <c r="O13" i="1"/>
  <c r="O11" i="1"/>
  <c r="O8" i="1"/>
  <c r="O9" i="1"/>
  <c r="O10" i="1"/>
  <c r="O7" i="1"/>
  <c r="O6" i="1"/>
  <c r="L22" i="1"/>
  <c r="L23" i="1"/>
  <c r="J20" i="1"/>
  <c r="K20" i="1"/>
  <c r="L20" i="1" s="1"/>
  <c r="J14" i="1"/>
  <c r="K14" i="1"/>
  <c r="J12" i="1"/>
  <c r="K12" i="1"/>
  <c r="L11" i="1"/>
  <c r="L10" i="1"/>
  <c r="L8" i="1"/>
  <c r="L7" i="1"/>
  <c r="I7" i="1"/>
  <c r="I8" i="1"/>
  <c r="I10" i="1"/>
  <c r="I11" i="1"/>
  <c r="G12" i="1"/>
  <c r="H12" i="1"/>
  <c r="I12" i="1" s="1"/>
  <c r="G14" i="1"/>
  <c r="H14" i="1"/>
  <c r="G16" i="1"/>
  <c r="H16" i="1"/>
  <c r="G17" i="1"/>
  <c r="H17" i="1"/>
  <c r="G20" i="1"/>
  <c r="H20" i="1"/>
  <c r="I21" i="1"/>
  <c r="I22" i="1"/>
  <c r="I23" i="1"/>
  <c r="I5" i="1"/>
  <c r="O5" i="1"/>
  <c r="I20" i="1" l="1"/>
  <c r="L12" i="1"/>
  <c r="L14" i="1"/>
  <c r="L25" i="1"/>
  <c r="L59" i="1"/>
  <c r="L47" i="1"/>
  <c r="K62" i="1"/>
  <c r="L62" i="1" s="1"/>
  <c r="L36" i="1"/>
  <c r="I16" i="1"/>
  <c r="L46" i="1"/>
  <c r="K67" i="1"/>
  <c r="L67" i="1" s="1"/>
  <c r="L52" i="1"/>
  <c r="L51" i="1"/>
  <c r="K66" i="1"/>
  <c r="L66" i="1" s="1"/>
  <c r="K61" i="1"/>
  <c r="L61" i="1" s="1"/>
  <c r="L21" i="1"/>
  <c r="I14" i="1"/>
  <c r="I19" i="1"/>
  <c r="L19" i="1"/>
  <c r="L18" i="1"/>
  <c r="I18" i="1"/>
  <c r="I15" i="1"/>
  <c r="L15" i="1"/>
  <c r="I13" i="1"/>
  <c r="L13" i="1"/>
  <c r="L9" i="1"/>
  <c r="I9" i="1"/>
  <c r="I6" i="1"/>
  <c r="L6" i="1"/>
  <c r="I17" i="1"/>
  <c r="L5" i="1"/>
  <c r="J4" i="1"/>
  <c r="M4" i="1" s="1"/>
  <c r="K4" i="1"/>
  <c r="N4" i="1" s="1"/>
  <c r="L4" i="1"/>
  <c r="O4" i="1" s="1"/>
  <c r="G65" i="1" l="1"/>
  <c r="G48" i="1"/>
  <c r="G62" i="1" s="1"/>
  <c r="H51" i="1"/>
  <c r="H52" i="1"/>
  <c r="G52" i="1"/>
  <c r="G67" i="1" s="1"/>
  <c r="G51" i="1"/>
  <c r="G66" i="1" s="1"/>
  <c r="H66" i="1" l="1"/>
  <c r="I66" i="1" s="1"/>
  <c r="I51" i="1"/>
  <c r="I52" i="1"/>
  <c r="I59" i="1"/>
  <c r="H65" i="1" l="1"/>
  <c r="I65" i="1" s="1"/>
  <c r="H67" i="1"/>
  <c r="I67" i="1" s="1"/>
  <c r="H48" i="1"/>
  <c r="I48" i="1" l="1"/>
  <c r="H62" i="1"/>
  <c r="I58" i="1"/>
  <c r="H60" i="1"/>
  <c r="I60" i="1" s="1"/>
  <c r="I61" i="1"/>
  <c r="I62" i="1"/>
</calcChain>
</file>

<file path=xl/sharedStrings.xml><?xml version="1.0" encoding="utf-8"?>
<sst xmlns="http://schemas.openxmlformats.org/spreadsheetml/2006/main" count="205" uniqueCount="111">
  <si>
    <t>Посещение</t>
  </si>
  <si>
    <t>единиц</t>
  </si>
  <si>
    <t>Койко-дни</t>
  </si>
  <si>
    <t>Муниципальное бюджетное учреждение здравоохранения города Сочи "Стоматологическая поликлиника №2"</t>
  </si>
  <si>
    <t>Бесплатное изготовление и ремонт зубных протезов (кроме изготовления из драгоценных металлов) отдельным категориям жителей Краснодарского края</t>
  </si>
  <si>
    <t>человек</t>
  </si>
  <si>
    <t>медицинская помощь в амбулаторных условиях</t>
  </si>
  <si>
    <t>Муниципальное бюджетное учреждение здравоохранения города Сочи "Городская больница №7"</t>
  </si>
  <si>
    <t>Муниципальное бюджетное учреждение здравоохранения города Сочи "Участковая больница №3"</t>
  </si>
  <si>
    <t>Муниципальное бюджетное учреждение здравоохранения города Сочи "Городская больница №8"</t>
  </si>
  <si>
    <t>штук</t>
  </si>
  <si>
    <t>Муниципальное бюджетное учреждение здравоохранения города Сочи "Городская больница №5"</t>
  </si>
  <si>
    <t xml:space="preserve">бесплатное изготовление и ремонт зубных протезов (кроме изготовленных из драгоценных металлов) отдельным категориям жителей Краснодарского края </t>
  </si>
  <si>
    <t>Посещения</t>
  </si>
  <si>
    <t>медицинская помощь в стационарных условиях</t>
  </si>
  <si>
    <t>Муниципальное бюджетное учреждение здравоохранения города Сочи "Стоматологическая поликлиника №4"</t>
  </si>
  <si>
    <t xml:space="preserve">Бесплатное изготовление и ремонт зубных протезов (кроме изготовленных из драгоценных металлов) отдельным категориям жителей Краснодарского края </t>
  </si>
  <si>
    <t>Бесплатное изготовление и ремонт зубных протезов (кроме изготовленных из драгоценных металлов) отдельным категориям жителей Краснодарского края</t>
  </si>
  <si>
    <t>Муниципальное бюджетное учреждение здравоохранения города Сочи "Городская поликлиника № 4"</t>
  </si>
  <si>
    <t>Заготовка, переработка, хранение и обеспечение безопасности донорской крови и ее компонентов</t>
  </si>
  <si>
    <t>литров</t>
  </si>
  <si>
    <t xml:space="preserve">организация и проведение мероприятий по первичной и вторичной профилактике неинфекционных заболеваний. гигиеническому обучению и воспитанию населения. пропоганде медицинских и гигиенических знаний </t>
  </si>
  <si>
    <t>Организация и проведение мероприятий по первичной и вторичной профилактике неинфекционных заболеваний, гигиеническому обучению и воспитанию населения, пропаганде медицинских и гигиенических знаний</t>
  </si>
  <si>
    <t>Муниципальное бюджетное учреждение здравоохранения города Сочи "Городская поликлиника №5"</t>
  </si>
  <si>
    <t>организация и проведение мероприятий по первичной и вторичной профилактики неинфекционных заболеваний, гигиеническому обучению и воспитанию населения, пропаганде медицинских и гигиенических знаний</t>
  </si>
  <si>
    <t>Муниципальное бюджетное учреждение здравоохранения города Сочи "Стоматологическая поликлиника № 3"</t>
  </si>
  <si>
    <t>Муниципальное бюджетное учреждение "Сочинский санитарный автотранспорт"</t>
  </si>
  <si>
    <t>Обеспечение организации и осуществление автотранспортного обслуживания</t>
  </si>
  <si>
    <t>Муниципальное бюджетное учреждение здравоохранения города Сочи "Городская больница № 4"</t>
  </si>
  <si>
    <t>Врачебные посещения</t>
  </si>
  <si>
    <t>посещения</t>
  </si>
  <si>
    <t>Муниципальное бюджетное учреждение здравоохранения города Сочи "Станция скорой медицинской помощи"</t>
  </si>
  <si>
    <t>Вызовы скорой медицинской помощи</t>
  </si>
  <si>
    <t>Муниципальное бюджетное учреждение здравоохранения города Сочи "Стоматологическая поликлиника №1"</t>
  </si>
  <si>
    <t>Обеспечение организации и осуществление бухгалтерского учета</t>
  </si>
  <si>
    <t>Количество лицевых счетов</t>
  </si>
  <si>
    <t>Муниципальное бюджетное учреждение здравоохранения города Сочи "Городская поликлиника №1"</t>
  </si>
  <si>
    <t xml:space="preserve">Организация и проведение мероприятий по первичной и вторичной профилактике неинфекционных заболеваний, гигиеническому обучению и воспитанию населения, пропаганде медицинских и гигиенических знаний </t>
  </si>
  <si>
    <t>Муниципальное бюджетное учреждение здравоохранения города Сочи "Городская больница № 2"</t>
  </si>
  <si>
    <t>Муниципальное бюджетное учреждение здравоохранения города Сочи "Центр медицинской профилактики"</t>
  </si>
  <si>
    <t>Муниципальное бюджетное учреждение здравоохранения города Сочи "Детская стоматологическая поликлиника"</t>
  </si>
  <si>
    <t>не получает муниципальное задание</t>
  </si>
  <si>
    <t>Муниципальное казенное учреждение здравоохранения города Сочи "Бюро медицинской статистики"</t>
  </si>
  <si>
    <t>обеспечение организации и осуществление медицинской статистики</t>
  </si>
  <si>
    <t>Обеспечение организации и осуществление медицинской статистики</t>
  </si>
  <si>
    <t>мероприятий</t>
  </si>
  <si>
    <t>Муниципальное казенное учреждение "Централизованная бухгалтерия управления здравоохранения города Сочи"</t>
  </si>
  <si>
    <t>Муниципальное бюджетное учреждение здравоохранения города Сочи "Городская больница № 9"</t>
  </si>
  <si>
    <t>койко-дни</t>
  </si>
  <si>
    <t>Муниципальное бюджетное учреждение здравоохранения города Сочи "Городская больница №1"</t>
  </si>
  <si>
    <t>№пп</t>
  </si>
  <si>
    <t>ИНН</t>
  </si>
  <si>
    <t>Наименование учреждения</t>
  </si>
  <si>
    <t>Показатель объёма услуг</t>
  </si>
  <si>
    <t>Единица измерения</t>
  </si>
  <si>
    <t>Наименование муниципальной услуги ( работы)</t>
  </si>
  <si>
    <t xml:space="preserve">организация и проведение мероприятий по первичной и вторичной профилактике неинфекционных заболеваний. гигиеническому обучению и воспитанию населения. пропаганде медицинских и гигиенических знаний </t>
  </si>
  <si>
    <t>Кол-во обслуживаемых лицевых счетов</t>
  </si>
  <si>
    <t>Скорая медицинская помощь</t>
  </si>
  <si>
    <t>итого по стационарам</t>
  </si>
  <si>
    <t>Итого по стоматологическим поликлиникам</t>
  </si>
  <si>
    <t>Итого по поликлиникам</t>
  </si>
  <si>
    <t>итого по ЦБ</t>
  </si>
  <si>
    <t>Всего по мунципальным услугам</t>
  </si>
  <si>
    <t>2318006294</t>
  </si>
  <si>
    <t>2320046174</t>
  </si>
  <si>
    <t>2320033908</t>
  </si>
  <si>
    <t>2318008446</t>
  </si>
  <si>
    <t>2317037490</t>
  </si>
  <si>
    <t>2317037525</t>
  </si>
  <si>
    <t>2320185890</t>
  </si>
  <si>
    <t>2317037500</t>
  </si>
  <si>
    <t>2320042282</t>
  </si>
  <si>
    <t>2317001494</t>
  </si>
  <si>
    <t>2319016601</t>
  </si>
  <si>
    <t>2318013453</t>
  </si>
  <si>
    <t>2320106994</t>
  </si>
  <si>
    <t>2320051791</t>
  </si>
  <si>
    <t>2318040182</t>
  </si>
  <si>
    <t>2319007950</t>
  </si>
  <si>
    <t>2320148747</t>
  </si>
  <si>
    <t>2320021878</t>
  </si>
  <si>
    <t>2320036056</t>
  </si>
  <si>
    <t>2320093329</t>
  </si>
  <si>
    <t>2320122280</t>
  </si>
  <si>
    <t>посещений</t>
  </si>
  <si>
    <t>литры</t>
  </si>
  <si>
    <t>вызова</t>
  </si>
  <si>
    <t>мероприятия</t>
  </si>
  <si>
    <t xml:space="preserve">Мониторинг исполнения муниципальных заданий учреждениями, подведомственными управлению здравоохранения администрации города Сочи </t>
  </si>
  <si>
    <t>2317024357</t>
  </si>
  <si>
    <t>Муниципальное бюджетное учреждение здравоохранения  города Сочи "Городская поликлиника №2"</t>
  </si>
  <si>
    <t>Муниципальное бюджетное учреждение здравоохранения города Сочи "Городская больница № 3"</t>
  </si>
  <si>
    <t>2319002493</t>
  </si>
  <si>
    <t>Медицинская помощь в амбулаторных условиях</t>
  </si>
  <si>
    <t xml:space="preserve"> медицинская помощь в амбулаторных условиях </t>
  </si>
  <si>
    <t>Объем бюджетных и внебюджетных средств</t>
  </si>
  <si>
    <t>тыс.руб.</t>
  </si>
  <si>
    <t>Объем бюджетных и внебюджетных средств (тыс.руб.)</t>
  </si>
  <si>
    <t>за 2015 год</t>
  </si>
  <si>
    <t>6 месяцев 2015 года</t>
  </si>
  <si>
    <t>плановое значение</t>
  </si>
  <si>
    <t>фактическое исполнение</t>
  </si>
  <si>
    <t>%исполнения</t>
  </si>
  <si>
    <t>9 месяцев 2015 года</t>
  </si>
  <si>
    <t>12 месяцев 2015 года</t>
  </si>
  <si>
    <t>Причины отклонения от плановых назначений по итогам 2015 года</t>
  </si>
  <si>
    <t>Количество мероприятий</t>
  </si>
  <si>
    <t>количество мероприятий</t>
  </si>
  <si>
    <t>обеспечение организации и осуществление автотранспортного обслуживания</t>
  </si>
  <si>
    <t>Отсутствие ДТП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</si>
</sst>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6"/>
      <color theme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01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9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9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7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9" fontId="9" fillId="2" borderId="17" xfId="0" applyNumberFormat="1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49" fontId="3" fillId="2" borderId="2" xfId="1" applyNumberFormat="1" applyFont="1" applyFill="1" applyBorder="1" applyAlignment="1">
      <alignment horizontal="left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9" fontId="11" fillId="5" borderId="2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по ИНН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zoomScale="50" zoomScaleNormal="50" zoomScaleSheetLayoutView="20" workbookViewId="0">
      <selection sqref="A1:P1"/>
    </sheetView>
  </sheetViews>
  <sheetFormatPr defaultRowHeight="18.75" x14ac:dyDescent="0.25"/>
  <cols>
    <col min="1" max="1" width="7.85546875" style="16" customWidth="1"/>
    <col min="2" max="2" width="17.5703125" style="16" customWidth="1"/>
    <col min="3" max="3" width="31.140625" style="16" customWidth="1"/>
    <col min="4" max="4" width="48.28515625" style="16" customWidth="1"/>
    <col min="5" max="5" width="54.85546875" style="16" customWidth="1"/>
    <col min="6" max="6" width="20.7109375" style="16" customWidth="1"/>
    <col min="7" max="7" width="18.85546875" style="16" customWidth="1"/>
    <col min="8" max="8" width="19.28515625" style="16" customWidth="1"/>
    <col min="9" max="9" width="19.42578125" style="17" customWidth="1"/>
    <col min="10" max="10" width="20.42578125" style="16" customWidth="1"/>
    <col min="11" max="11" width="20.28515625" style="16" customWidth="1"/>
    <col min="12" max="12" width="21.28515625" style="16" customWidth="1"/>
    <col min="13" max="13" width="20.42578125" style="16" customWidth="1"/>
    <col min="14" max="14" width="20.28515625" style="16" customWidth="1"/>
    <col min="15" max="15" width="21.28515625" style="16" customWidth="1"/>
    <col min="16" max="16" width="25.28515625" style="16" customWidth="1"/>
    <col min="17" max="17" width="22" style="16" customWidth="1"/>
    <col min="18" max="16384" width="9.140625" style="16"/>
  </cols>
  <sheetData>
    <row r="1" spans="1:17" ht="30" x14ac:dyDescent="0.25">
      <c r="A1" s="93" t="s">
        <v>89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7" ht="42.75" customHeight="1" thickBot="1" x14ac:dyDescent="0.3">
      <c r="A2" s="94" t="s">
        <v>99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7" ht="106.5" customHeight="1" thickBot="1" x14ac:dyDescent="0.3">
      <c r="A3" s="73" t="s">
        <v>50</v>
      </c>
      <c r="B3" s="75" t="s">
        <v>51</v>
      </c>
      <c r="C3" s="73" t="s">
        <v>52</v>
      </c>
      <c r="D3" s="77" t="s">
        <v>55</v>
      </c>
      <c r="E3" s="77" t="s">
        <v>53</v>
      </c>
      <c r="F3" s="77" t="s">
        <v>54</v>
      </c>
      <c r="G3" s="59" t="s">
        <v>100</v>
      </c>
      <c r="H3" s="60"/>
      <c r="I3" s="72"/>
      <c r="J3" s="59" t="s">
        <v>104</v>
      </c>
      <c r="K3" s="60"/>
      <c r="L3" s="72"/>
      <c r="M3" s="59" t="s">
        <v>105</v>
      </c>
      <c r="N3" s="60"/>
      <c r="O3" s="60"/>
      <c r="P3" s="70" t="s">
        <v>106</v>
      </c>
    </row>
    <row r="4" spans="1:17" ht="106.5" customHeight="1" thickBot="1" x14ac:dyDescent="0.3">
      <c r="A4" s="74"/>
      <c r="B4" s="76"/>
      <c r="C4" s="74"/>
      <c r="D4" s="78"/>
      <c r="E4" s="78"/>
      <c r="F4" s="78"/>
      <c r="G4" s="1" t="s">
        <v>101</v>
      </c>
      <c r="H4" s="1" t="s">
        <v>102</v>
      </c>
      <c r="I4" s="2" t="s">
        <v>103</v>
      </c>
      <c r="J4" s="1" t="str">
        <f t="shared" ref="J4:L4" si="0">G4</f>
        <v>плановое значение</v>
      </c>
      <c r="K4" s="1" t="str">
        <f t="shared" si="0"/>
        <v>фактическое исполнение</v>
      </c>
      <c r="L4" s="3" t="str">
        <f t="shared" si="0"/>
        <v>%исполнения</v>
      </c>
      <c r="M4" s="1" t="str">
        <f t="shared" ref="M4" si="1">J4</f>
        <v>плановое значение</v>
      </c>
      <c r="N4" s="1" t="str">
        <f t="shared" ref="N4" si="2">K4</f>
        <v>фактическое исполнение</v>
      </c>
      <c r="O4" s="4" t="str">
        <f t="shared" ref="O4" si="3">L4</f>
        <v>%исполнения</v>
      </c>
      <c r="P4" s="71"/>
    </row>
    <row r="5" spans="1:17" ht="77.25" customHeight="1" x14ac:dyDescent="0.25">
      <c r="A5" s="58">
        <v>1</v>
      </c>
      <c r="B5" s="80" t="s">
        <v>64</v>
      </c>
      <c r="C5" s="62" t="s">
        <v>49</v>
      </c>
      <c r="D5" s="5" t="s">
        <v>19</v>
      </c>
      <c r="E5" s="5" t="s">
        <v>19</v>
      </c>
      <c r="F5" s="5" t="s">
        <v>20</v>
      </c>
      <c r="G5" s="27">
        <f>ROUND((M5/4*2),0)</f>
        <v>175</v>
      </c>
      <c r="H5" s="27">
        <f>ROUND((N5/4*2),0)</f>
        <v>175</v>
      </c>
      <c r="I5" s="28">
        <f>H5/G5</f>
        <v>1</v>
      </c>
      <c r="J5" s="29">
        <f>ROUND((M5/4*3),0)</f>
        <v>263</v>
      </c>
      <c r="K5" s="29">
        <f>ROUND((N5/4*3),0)</f>
        <v>263</v>
      </c>
      <c r="L5" s="28">
        <f>K5/J5</f>
        <v>1</v>
      </c>
      <c r="M5" s="30">
        <v>350</v>
      </c>
      <c r="N5" s="30">
        <v>350</v>
      </c>
      <c r="O5" s="28">
        <f t="shared" ref="O5:O11" si="4">N5/M5</f>
        <v>1</v>
      </c>
      <c r="P5" s="31"/>
      <c r="Q5" s="18"/>
    </row>
    <row r="6" spans="1:17" s="19" customFormat="1" ht="77.25" customHeight="1" x14ac:dyDescent="0.25">
      <c r="A6" s="64"/>
      <c r="B6" s="65"/>
      <c r="C6" s="63"/>
      <c r="D6" s="9" t="s">
        <v>6</v>
      </c>
      <c r="E6" s="9" t="s">
        <v>13</v>
      </c>
      <c r="F6" s="9" t="s">
        <v>1</v>
      </c>
      <c r="G6" s="27">
        <f t="shared" ref="G6:G7" si="5">ROUND((M6/4*2),0)</f>
        <v>2047</v>
      </c>
      <c r="H6" s="27">
        <f t="shared" ref="H6:H7" si="6">ROUND((N6/4*2),0)</f>
        <v>2047</v>
      </c>
      <c r="I6" s="32">
        <f t="shared" ref="I6:I23" si="7">H6/G6</f>
        <v>1</v>
      </c>
      <c r="J6" s="29">
        <f t="shared" ref="J6:J7" si="8">ROUND((M6/4*3),0)</f>
        <v>3071</v>
      </c>
      <c r="K6" s="29">
        <f t="shared" ref="K6:K7" si="9">ROUND((N6/4*3),0)</f>
        <v>3071</v>
      </c>
      <c r="L6" s="32">
        <f t="shared" ref="L6:L7" si="10">K6/J6</f>
        <v>1</v>
      </c>
      <c r="M6" s="33">
        <v>4094</v>
      </c>
      <c r="N6" s="33">
        <v>4094</v>
      </c>
      <c r="O6" s="32">
        <f t="shared" si="4"/>
        <v>1</v>
      </c>
      <c r="P6" s="34"/>
    </row>
    <row r="7" spans="1:17" ht="103.5" customHeight="1" x14ac:dyDescent="0.25">
      <c r="A7" s="64"/>
      <c r="B7" s="65"/>
      <c r="C7" s="63"/>
      <c r="D7" s="6" t="s">
        <v>14</v>
      </c>
      <c r="E7" s="8" t="s">
        <v>2</v>
      </c>
      <c r="F7" s="8" t="s">
        <v>1</v>
      </c>
      <c r="G7" s="27">
        <f t="shared" si="5"/>
        <v>5769</v>
      </c>
      <c r="H7" s="27">
        <f t="shared" si="6"/>
        <v>5769</v>
      </c>
      <c r="I7" s="28">
        <f t="shared" si="7"/>
        <v>1</v>
      </c>
      <c r="J7" s="29">
        <f t="shared" si="8"/>
        <v>8654</v>
      </c>
      <c r="K7" s="29">
        <f t="shared" si="9"/>
        <v>8654</v>
      </c>
      <c r="L7" s="28">
        <f t="shared" si="10"/>
        <v>1</v>
      </c>
      <c r="M7" s="35">
        <v>11538</v>
      </c>
      <c r="N7" s="35">
        <v>11538</v>
      </c>
      <c r="O7" s="28">
        <f t="shared" si="4"/>
        <v>1</v>
      </c>
      <c r="P7" s="36"/>
    </row>
    <row r="8" spans="1:17" ht="96" customHeight="1" x14ac:dyDescent="0.25">
      <c r="A8" s="8">
        <v>2</v>
      </c>
      <c r="B8" s="20" t="s">
        <v>65</v>
      </c>
      <c r="C8" s="7" t="s">
        <v>38</v>
      </c>
      <c r="D8" s="6" t="s">
        <v>14</v>
      </c>
      <c r="E8" s="8" t="s">
        <v>2</v>
      </c>
      <c r="F8" s="8" t="s">
        <v>1</v>
      </c>
      <c r="G8" s="27">
        <f t="shared" ref="G8:H11" si="11">ROUND((M8/4*2),0)</f>
        <v>1625</v>
      </c>
      <c r="H8" s="27">
        <f t="shared" si="11"/>
        <v>1625</v>
      </c>
      <c r="I8" s="28">
        <f t="shared" si="7"/>
        <v>1</v>
      </c>
      <c r="J8" s="29">
        <f t="shared" ref="J8:K11" si="12">ROUND((M8/4*3),0)</f>
        <v>2438</v>
      </c>
      <c r="K8" s="29">
        <f t="shared" si="12"/>
        <v>2438</v>
      </c>
      <c r="L8" s="28">
        <f>K8/J8</f>
        <v>1</v>
      </c>
      <c r="M8" s="35">
        <v>3250</v>
      </c>
      <c r="N8" s="35">
        <v>3250</v>
      </c>
      <c r="O8" s="28">
        <f t="shared" si="4"/>
        <v>1</v>
      </c>
      <c r="P8" s="36"/>
    </row>
    <row r="9" spans="1:17" ht="115.5" customHeight="1" x14ac:dyDescent="0.25">
      <c r="A9" s="64">
        <v>3</v>
      </c>
      <c r="B9" s="65" t="s">
        <v>93</v>
      </c>
      <c r="C9" s="63" t="s">
        <v>92</v>
      </c>
      <c r="D9" s="8" t="s">
        <v>14</v>
      </c>
      <c r="E9" s="8" t="s">
        <v>2</v>
      </c>
      <c r="F9" s="8" t="s">
        <v>1</v>
      </c>
      <c r="G9" s="27">
        <f t="shared" si="11"/>
        <v>4150</v>
      </c>
      <c r="H9" s="27">
        <f t="shared" si="11"/>
        <v>4150</v>
      </c>
      <c r="I9" s="28">
        <f t="shared" si="7"/>
        <v>1</v>
      </c>
      <c r="J9" s="29">
        <f t="shared" si="12"/>
        <v>6225</v>
      </c>
      <c r="K9" s="29">
        <f t="shared" si="12"/>
        <v>6225</v>
      </c>
      <c r="L9" s="28">
        <f>K9/J9</f>
        <v>1</v>
      </c>
      <c r="M9" s="35">
        <v>8300</v>
      </c>
      <c r="N9" s="35">
        <v>8300</v>
      </c>
      <c r="O9" s="28">
        <f t="shared" si="4"/>
        <v>1</v>
      </c>
      <c r="P9" s="36"/>
    </row>
    <row r="10" spans="1:17" s="19" customFormat="1" ht="137.25" customHeight="1" x14ac:dyDescent="0.25">
      <c r="A10" s="64"/>
      <c r="B10" s="65"/>
      <c r="C10" s="63"/>
      <c r="D10" s="9" t="s">
        <v>21</v>
      </c>
      <c r="E10" s="9" t="s">
        <v>22</v>
      </c>
      <c r="F10" s="9" t="s">
        <v>107</v>
      </c>
      <c r="G10" s="27">
        <f t="shared" si="11"/>
        <v>30</v>
      </c>
      <c r="H10" s="27">
        <f t="shared" si="11"/>
        <v>30</v>
      </c>
      <c r="I10" s="32">
        <f t="shared" si="7"/>
        <v>1</v>
      </c>
      <c r="J10" s="29">
        <f t="shared" si="12"/>
        <v>45</v>
      </c>
      <c r="K10" s="29">
        <f t="shared" si="12"/>
        <v>45</v>
      </c>
      <c r="L10" s="32">
        <f>K10/J10</f>
        <v>1</v>
      </c>
      <c r="M10" s="33">
        <v>60</v>
      </c>
      <c r="N10" s="33">
        <v>60</v>
      </c>
      <c r="O10" s="32">
        <f t="shared" si="4"/>
        <v>1</v>
      </c>
      <c r="P10" s="34"/>
    </row>
    <row r="11" spans="1:17" s="21" customFormat="1" ht="96.75" customHeight="1" x14ac:dyDescent="0.25">
      <c r="A11" s="64">
        <v>4</v>
      </c>
      <c r="B11" s="65" t="s">
        <v>66</v>
      </c>
      <c r="C11" s="63" t="s">
        <v>28</v>
      </c>
      <c r="D11" s="8" t="s">
        <v>14</v>
      </c>
      <c r="E11" s="8" t="s">
        <v>2</v>
      </c>
      <c r="F11" s="8" t="s">
        <v>1</v>
      </c>
      <c r="G11" s="27">
        <f t="shared" si="11"/>
        <v>3329</v>
      </c>
      <c r="H11" s="27">
        <f t="shared" si="11"/>
        <v>3329</v>
      </c>
      <c r="I11" s="28">
        <f t="shared" si="7"/>
        <v>1</v>
      </c>
      <c r="J11" s="29">
        <f t="shared" si="12"/>
        <v>4993</v>
      </c>
      <c r="K11" s="29">
        <f t="shared" si="12"/>
        <v>4993</v>
      </c>
      <c r="L11" s="28">
        <f>K11/J11</f>
        <v>1</v>
      </c>
      <c r="M11" s="35">
        <v>6657</v>
      </c>
      <c r="N11" s="35">
        <v>6657</v>
      </c>
      <c r="O11" s="28">
        <f t="shared" si="4"/>
        <v>1</v>
      </c>
      <c r="P11" s="37"/>
    </row>
    <row r="12" spans="1:17" s="21" customFormat="1" ht="11.25" hidden="1" customHeight="1" x14ac:dyDescent="0.25">
      <c r="A12" s="64"/>
      <c r="B12" s="65"/>
      <c r="C12" s="63"/>
      <c r="D12" s="64" t="s">
        <v>6</v>
      </c>
      <c r="E12" s="8"/>
      <c r="F12" s="8"/>
      <c r="G12" s="30">
        <f t="shared" ref="G12:G20" si="13">M12/4*2</f>
        <v>0</v>
      </c>
      <c r="H12" s="30">
        <f t="shared" ref="H12:H20" si="14">N12/4*2</f>
        <v>0</v>
      </c>
      <c r="I12" s="28" t="e">
        <f t="shared" si="7"/>
        <v>#DIV/0!</v>
      </c>
      <c r="J12" s="38">
        <f>M12/4*3</f>
        <v>0</v>
      </c>
      <c r="K12" s="38">
        <f>N12/4*3</f>
        <v>0</v>
      </c>
      <c r="L12" s="28" t="e">
        <f>K12/J12</f>
        <v>#DIV/0!</v>
      </c>
      <c r="M12" s="35"/>
      <c r="N12" s="39"/>
      <c r="O12" s="39"/>
      <c r="P12" s="37"/>
    </row>
    <row r="13" spans="1:17" s="22" customFormat="1" ht="96" customHeight="1" x14ac:dyDescent="0.25">
      <c r="A13" s="64"/>
      <c r="B13" s="65"/>
      <c r="C13" s="63"/>
      <c r="D13" s="64"/>
      <c r="E13" s="9" t="s">
        <v>13</v>
      </c>
      <c r="F13" s="9" t="s">
        <v>1</v>
      </c>
      <c r="G13" s="27">
        <f>ROUND((M13/4*2),0)</f>
        <v>5000</v>
      </c>
      <c r="H13" s="27">
        <f>ROUND((N13/4*2),0)</f>
        <v>5000</v>
      </c>
      <c r="I13" s="32">
        <f t="shared" si="7"/>
        <v>1</v>
      </c>
      <c r="J13" s="29">
        <f>ROUND((M13/4*3),0)</f>
        <v>7500</v>
      </c>
      <c r="K13" s="29">
        <f>ROUND((N13/4*3),0)</f>
        <v>7500</v>
      </c>
      <c r="L13" s="32">
        <f t="shared" ref="L13" si="15">K13/J13</f>
        <v>1</v>
      </c>
      <c r="M13" s="33">
        <v>10000</v>
      </c>
      <c r="N13" s="33">
        <v>10000</v>
      </c>
      <c r="O13" s="32">
        <f>N13/M13</f>
        <v>1</v>
      </c>
      <c r="P13" s="34"/>
    </row>
    <row r="14" spans="1:17" s="21" customFormat="1" ht="29.25" hidden="1" customHeight="1" x14ac:dyDescent="0.25">
      <c r="A14" s="64">
        <v>5</v>
      </c>
      <c r="B14" s="65" t="s">
        <v>67</v>
      </c>
      <c r="C14" s="63" t="s">
        <v>11</v>
      </c>
      <c r="D14" s="8"/>
      <c r="E14" s="8"/>
      <c r="F14" s="8"/>
      <c r="G14" s="30">
        <f t="shared" si="13"/>
        <v>0</v>
      </c>
      <c r="H14" s="30">
        <f t="shared" si="14"/>
        <v>0</v>
      </c>
      <c r="I14" s="28" t="e">
        <f t="shared" si="7"/>
        <v>#DIV/0!</v>
      </c>
      <c r="J14" s="38">
        <f>M14/4*3</f>
        <v>0</v>
      </c>
      <c r="K14" s="38">
        <f>N14/4*3</f>
        <v>0</v>
      </c>
      <c r="L14" s="28" t="e">
        <f>K14/J14</f>
        <v>#DIV/0!</v>
      </c>
      <c r="M14" s="35"/>
      <c r="N14" s="40"/>
      <c r="O14" s="39"/>
      <c r="P14" s="37"/>
    </row>
    <row r="15" spans="1:17" s="21" customFormat="1" ht="99" customHeight="1" x14ac:dyDescent="0.25">
      <c r="A15" s="64"/>
      <c r="B15" s="65"/>
      <c r="C15" s="63"/>
      <c r="D15" s="8" t="s">
        <v>14</v>
      </c>
      <c r="E15" s="8" t="s">
        <v>2</v>
      </c>
      <c r="F15" s="8" t="s">
        <v>1</v>
      </c>
      <c r="G15" s="27">
        <f>ROUND((M15/4*2),0)</f>
        <v>4150</v>
      </c>
      <c r="H15" s="27">
        <f>ROUND((N15/4*2),0)</f>
        <v>4150</v>
      </c>
      <c r="I15" s="28">
        <f t="shared" si="7"/>
        <v>1</v>
      </c>
      <c r="J15" s="29">
        <f>ROUND((M15/4*3),0)</f>
        <v>6225</v>
      </c>
      <c r="K15" s="29">
        <f>ROUND((N15/4*3),0)</f>
        <v>6225</v>
      </c>
      <c r="L15" s="28">
        <f t="shared" ref="L15" si="16">K15/J15</f>
        <v>1</v>
      </c>
      <c r="M15" s="35">
        <v>8300</v>
      </c>
      <c r="N15" s="35">
        <v>8300</v>
      </c>
      <c r="O15" s="28">
        <f>N15/M15</f>
        <v>1</v>
      </c>
      <c r="P15" s="37"/>
    </row>
    <row r="16" spans="1:17" ht="45.75" hidden="1" customHeight="1" x14ac:dyDescent="0.25">
      <c r="A16" s="64"/>
      <c r="B16" s="65"/>
      <c r="C16" s="63"/>
      <c r="D16" s="8"/>
      <c r="E16" s="8"/>
      <c r="F16" s="8"/>
      <c r="G16" s="30">
        <f t="shared" si="13"/>
        <v>0</v>
      </c>
      <c r="H16" s="30">
        <f t="shared" si="14"/>
        <v>0</v>
      </c>
      <c r="I16" s="28" t="e">
        <f t="shared" si="7"/>
        <v>#DIV/0!</v>
      </c>
      <c r="J16" s="35"/>
      <c r="K16" s="61"/>
      <c r="L16" s="61"/>
      <c r="M16" s="35"/>
      <c r="N16" s="61"/>
      <c r="O16" s="61"/>
      <c r="P16" s="36"/>
    </row>
    <row r="17" spans="1:16" ht="58.5" hidden="1" customHeight="1" x14ac:dyDescent="0.25">
      <c r="A17" s="64"/>
      <c r="B17" s="65"/>
      <c r="C17" s="63"/>
      <c r="D17" s="8"/>
      <c r="E17" s="8"/>
      <c r="F17" s="8"/>
      <c r="G17" s="30">
        <f t="shared" si="13"/>
        <v>0</v>
      </c>
      <c r="H17" s="30">
        <f t="shared" si="14"/>
        <v>0</v>
      </c>
      <c r="I17" s="28" t="e">
        <f t="shared" si="7"/>
        <v>#DIV/0!</v>
      </c>
      <c r="J17" s="35"/>
      <c r="K17" s="56"/>
      <c r="L17" s="56"/>
      <c r="M17" s="35"/>
      <c r="N17" s="56"/>
      <c r="O17" s="56"/>
      <c r="P17" s="36"/>
    </row>
    <row r="18" spans="1:16" s="24" customFormat="1" ht="99.75" customHeight="1" x14ac:dyDescent="0.25">
      <c r="A18" s="23">
        <v>6</v>
      </c>
      <c r="B18" s="20" t="s">
        <v>68</v>
      </c>
      <c r="C18" s="7" t="s">
        <v>7</v>
      </c>
      <c r="D18" s="8" t="s">
        <v>14</v>
      </c>
      <c r="E18" s="8" t="s">
        <v>2</v>
      </c>
      <c r="F18" s="8" t="s">
        <v>1</v>
      </c>
      <c r="G18" s="27">
        <f>ROUND((M18/4*2),0)</f>
        <v>9960</v>
      </c>
      <c r="H18" s="27">
        <f>ROUND((N18/4*2),0)</f>
        <v>9960</v>
      </c>
      <c r="I18" s="28">
        <f t="shared" si="7"/>
        <v>1</v>
      </c>
      <c r="J18" s="29">
        <f>ROUND((M18/4*3),0)</f>
        <v>14940</v>
      </c>
      <c r="K18" s="29">
        <f>ROUND((N18/4*3),0)</f>
        <v>14940</v>
      </c>
      <c r="L18" s="28">
        <f t="shared" ref="L18" si="17">K18/J18</f>
        <v>1</v>
      </c>
      <c r="M18" s="35">
        <v>19920</v>
      </c>
      <c r="N18" s="35">
        <v>19920</v>
      </c>
      <c r="O18" s="28">
        <f>N18/M18</f>
        <v>1</v>
      </c>
      <c r="P18" s="41"/>
    </row>
    <row r="19" spans="1:16" ht="99.75" customHeight="1" x14ac:dyDescent="0.25">
      <c r="A19" s="8">
        <v>7</v>
      </c>
      <c r="B19" s="20" t="s">
        <v>69</v>
      </c>
      <c r="C19" s="7" t="s">
        <v>9</v>
      </c>
      <c r="D19" s="8" t="s">
        <v>14</v>
      </c>
      <c r="E19" s="8" t="s">
        <v>2</v>
      </c>
      <c r="F19" s="8" t="s">
        <v>1</v>
      </c>
      <c r="G19" s="27">
        <f>ROUND((M19/4*2),0)</f>
        <v>991</v>
      </c>
      <c r="H19" s="27">
        <f>ROUND((N19/4*2),0)</f>
        <v>991</v>
      </c>
      <c r="I19" s="28">
        <f t="shared" si="7"/>
        <v>1</v>
      </c>
      <c r="J19" s="29">
        <f>ROUND((M19/4*3),0)</f>
        <v>1487</v>
      </c>
      <c r="K19" s="29">
        <f>ROUND((N19/4*3),0)</f>
        <v>1487</v>
      </c>
      <c r="L19" s="28">
        <f t="shared" ref="L19:L20" si="18">K19/J19</f>
        <v>1</v>
      </c>
      <c r="M19" s="35">
        <v>1982</v>
      </c>
      <c r="N19" s="35">
        <v>1982</v>
      </c>
      <c r="O19" s="28">
        <f>N19/M19</f>
        <v>1</v>
      </c>
      <c r="P19" s="36"/>
    </row>
    <row r="20" spans="1:16" ht="83.25" hidden="1" customHeight="1" x14ac:dyDescent="0.25">
      <c r="A20" s="64">
        <v>8</v>
      </c>
      <c r="B20" s="65" t="s">
        <v>70</v>
      </c>
      <c r="C20" s="63" t="s">
        <v>47</v>
      </c>
      <c r="D20" s="64" t="s">
        <v>6</v>
      </c>
      <c r="E20" s="8"/>
      <c r="F20" s="8"/>
      <c r="G20" s="30">
        <f t="shared" si="13"/>
        <v>0</v>
      </c>
      <c r="H20" s="30">
        <f t="shared" si="14"/>
        <v>0</v>
      </c>
      <c r="I20" s="28" t="e">
        <f t="shared" si="7"/>
        <v>#DIV/0!</v>
      </c>
      <c r="J20" s="38">
        <f t="shared" ref="J20" si="19">M20/4*3</f>
        <v>0</v>
      </c>
      <c r="K20" s="38">
        <f t="shared" ref="K20" si="20">N20/4*3</f>
        <v>0</v>
      </c>
      <c r="L20" s="28" t="e">
        <f t="shared" si="18"/>
        <v>#DIV/0!</v>
      </c>
      <c r="M20" s="35"/>
      <c r="N20" s="40"/>
      <c r="O20" s="39"/>
      <c r="P20" s="36"/>
    </row>
    <row r="21" spans="1:16" s="19" customFormat="1" ht="93" customHeight="1" x14ac:dyDescent="0.25">
      <c r="A21" s="64"/>
      <c r="B21" s="65"/>
      <c r="C21" s="63"/>
      <c r="D21" s="64"/>
      <c r="E21" s="9" t="s">
        <v>30</v>
      </c>
      <c r="F21" s="9" t="s">
        <v>1</v>
      </c>
      <c r="G21" s="27">
        <f t="shared" ref="G21:H23" si="21">ROUND((M21/4*2),0)</f>
        <v>16293</v>
      </c>
      <c r="H21" s="27">
        <f t="shared" si="21"/>
        <v>16293</v>
      </c>
      <c r="I21" s="32">
        <f t="shared" si="7"/>
        <v>1</v>
      </c>
      <c r="J21" s="29">
        <f t="shared" ref="J21:K23" si="22">ROUND((M21/4*3),0)</f>
        <v>24440</v>
      </c>
      <c r="K21" s="29">
        <f t="shared" si="22"/>
        <v>24440</v>
      </c>
      <c r="L21" s="32">
        <f t="shared" ref="L21:L23" si="23">K21/J21</f>
        <v>1</v>
      </c>
      <c r="M21" s="33">
        <v>32586</v>
      </c>
      <c r="N21" s="33">
        <v>32586</v>
      </c>
      <c r="O21" s="32">
        <f>N21/M21</f>
        <v>1</v>
      </c>
      <c r="P21" s="34"/>
    </row>
    <row r="22" spans="1:16" ht="98.25" customHeight="1" x14ac:dyDescent="0.25">
      <c r="A22" s="64"/>
      <c r="B22" s="65"/>
      <c r="C22" s="63"/>
      <c r="D22" s="8" t="s">
        <v>14</v>
      </c>
      <c r="E22" s="8" t="s">
        <v>48</v>
      </c>
      <c r="F22" s="8" t="s">
        <v>1</v>
      </c>
      <c r="G22" s="27">
        <f t="shared" si="21"/>
        <v>3354</v>
      </c>
      <c r="H22" s="27">
        <f t="shared" si="21"/>
        <v>3354</v>
      </c>
      <c r="I22" s="28">
        <f t="shared" si="7"/>
        <v>1</v>
      </c>
      <c r="J22" s="29">
        <f t="shared" si="22"/>
        <v>5030</v>
      </c>
      <c r="K22" s="29">
        <f t="shared" si="22"/>
        <v>5030</v>
      </c>
      <c r="L22" s="28">
        <f t="shared" si="23"/>
        <v>1</v>
      </c>
      <c r="M22" s="35">
        <v>6707</v>
      </c>
      <c r="N22" s="35">
        <v>6707</v>
      </c>
      <c r="O22" s="28">
        <f t="shared" ref="O22:O23" si="24">N22/M22</f>
        <v>1</v>
      </c>
      <c r="P22" s="36"/>
    </row>
    <row r="23" spans="1:16" ht="99.75" customHeight="1" x14ac:dyDescent="0.25">
      <c r="A23" s="8">
        <v>9</v>
      </c>
      <c r="B23" s="20" t="s">
        <v>71</v>
      </c>
      <c r="C23" s="7" t="s">
        <v>8</v>
      </c>
      <c r="D23" s="8" t="s">
        <v>14</v>
      </c>
      <c r="E23" s="8" t="s">
        <v>48</v>
      </c>
      <c r="F23" s="8" t="s">
        <v>1</v>
      </c>
      <c r="G23" s="27">
        <f t="shared" si="21"/>
        <v>4150</v>
      </c>
      <c r="H23" s="27">
        <f t="shared" si="21"/>
        <v>4150</v>
      </c>
      <c r="I23" s="28">
        <f t="shared" si="7"/>
        <v>1</v>
      </c>
      <c r="J23" s="29">
        <f t="shared" si="22"/>
        <v>6225</v>
      </c>
      <c r="K23" s="29">
        <f t="shared" si="22"/>
        <v>6225</v>
      </c>
      <c r="L23" s="28">
        <f t="shared" si="23"/>
        <v>1</v>
      </c>
      <c r="M23" s="35">
        <v>8300</v>
      </c>
      <c r="N23" s="35">
        <v>8300</v>
      </c>
      <c r="O23" s="28">
        <f t="shared" si="24"/>
        <v>1</v>
      </c>
      <c r="P23" s="36"/>
    </row>
    <row r="24" spans="1:16" s="25" customFormat="1" ht="63.75" customHeight="1" x14ac:dyDescent="0.25">
      <c r="A24" s="67" t="s">
        <v>59</v>
      </c>
      <c r="B24" s="67"/>
      <c r="C24" s="67" t="s">
        <v>14</v>
      </c>
      <c r="D24" s="67"/>
      <c r="E24" s="67" t="s">
        <v>2</v>
      </c>
      <c r="F24" s="67"/>
      <c r="G24" s="42">
        <f>G7+G8+G9+G11+G15+G18+G19+G22+G23</f>
        <v>37478</v>
      </c>
      <c r="H24" s="42">
        <f>H7+H8+H9+H11+H15+H18+H19+H22+H23</f>
        <v>37478</v>
      </c>
      <c r="I24" s="43">
        <f>H24/G24</f>
        <v>1</v>
      </c>
      <c r="J24" s="42">
        <f>J7+J8+J9+J11+J15+J18+J19+J22+J23</f>
        <v>56217</v>
      </c>
      <c r="K24" s="42">
        <f>K7+K8+K9+K11+K15+K18+K19+K22+K23</f>
        <v>56217</v>
      </c>
      <c r="L24" s="43">
        <f>K24/J24</f>
        <v>1</v>
      </c>
      <c r="M24" s="42">
        <f>M7+M8+M9+M11+M15+M18+M19+M22+M23</f>
        <v>74954</v>
      </c>
      <c r="N24" s="42">
        <f>N7+N8+N9+N11+N15+N18+N19+N22+N23</f>
        <v>74954</v>
      </c>
      <c r="O24" s="43">
        <f>N24/M24</f>
        <v>1</v>
      </c>
      <c r="P24" s="44"/>
    </row>
    <row r="25" spans="1:16" s="25" customFormat="1" ht="38.25" customHeight="1" x14ac:dyDescent="0.25">
      <c r="A25" s="67"/>
      <c r="B25" s="67"/>
      <c r="C25" s="66" t="s">
        <v>6</v>
      </c>
      <c r="D25" s="66"/>
      <c r="E25" s="67" t="s">
        <v>30</v>
      </c>
      <c r="F25" s="67"/>
      <c r="G25" s="42">
        <f>G6+G13+G21</f>
        <v>23340</v>
      </c>
      <c r="H25" s="42">
        <f>H6+H13+H21</f>
        <v>23340</v>
      </c>
      <c r="I25" s="43">
        <f t="shared" ref="I25:I29" si="25">H25/G25</f>
        <v>1</v>
      </c>
      <c r="J25" s="42">
        <f>J6+J13+J21</f>
        <v>35011</v>
      </c>
      <c r="K25" s="42">
        <f>K6+K13+K21</f>
        <v>35011</v>
      </c>
      <c r="L25" s="43">
        <f t="shared" ref="L25:L27" si="26">K25/J25</f>
        <v>1</v>
      </c>
      <c r="M25" s="42">
        <f>M6+M13+M21</f>
        <v>46680</v>
      </c>
      <c r="N25" s="42">
        <f>N6+N13+N21</f>
        <v>46680</v>
      </c>
      <c r="O25" s="43">
        <f t="shared" ref="O25:O27" si="27">N25/M25</f>
        <v>1</v>
      </c>
      <c r="P25" s="44"/>
    </row>
    <row r="26" spans="1:16" s="25" customFormat="1" ht="43.5" customHeight="1" x14ac:dyDescent="0.25">
      <c r="A26" s="67"/>
      <c r="B26" s="67"/>
      <c r="C26" s="66" t="s">
        <v>19</v>
      </c>
      <c r="D26" s="66"/>
      <c r="E26" s="67" t="s">
        <v>20</v>
      </c>
      <c r="F26" s="67"/>
      <c r="G26" s="42">
        <f>G5</f>
        <v>175</v>
      </c>
      <c r="H26" s="42">
        <f>H5</f>
        <v>175</v>
      </c>
      <c r="I26" s="43">
        <f t="shared" si="25"/>
        <v>1</v>
      </c>
      <c r="J26" s="42">
        <f>J5</f>
        <v>263</v>
      </c>
      <c r="K26" s="42">
        <f>K5</f>
        <v>263</v>
      </c>
      <c r="L26" s="43">
        <f t="shared" si="26"/>
        <v>1</v>
      </c>
      <c r="M26" s="42">
        <f>M5</f>
        <v>350</v>
      </c>
      <c r="N26" s="42">
        <f>N5</f>
        <v>350</v>
      </c>
      <c r="O26" s="43">
        <f t="shared" si="27"/>
        <v>1</v>
      </c>
      <c r="P26" s="44"/>
    </row>
    <row r="27" spans="1:16" s="25" customFormat="1" ht="79.5" customHeight="1" x14ac:dyDescent="0.25">
      <c r="A27" s="67"/>
      <c r="B27" s="67"/>
      <c r="C27" s="67" t="s">
        <v>56</v>
      </c>
      <c r="D27" s="67"/>
      <c r="E27" s="67" t="s">
        <v>45</v>
      </c>
      <c r="F27" s="67"/>
      <c r="G27" s="42">
        <f>G10</f>
        <v>30</v>
      </c>
      <c r="H27" s="42">
        <f>H10</f>
        <v>30</v>
      </c>
      <c r="I27" s="43">
        <f t="shared" si="25"/>
        <v>1</v>
      </c>
      <c r="J27" s="42">
        <f>J10</f>
        <v>45</v>
      </c>
      <c r="K27" s="42">
        <f>K10</f>
        <v>45</v>
      </c>
      <c r="L27" s="43">
        <f t="shared" si="26"/>
        <v>1</v>
      </c>
      <c r="M27" s="42">
        <f>M10</f>
        <v>60</v>
      </c>
      <c r="N27" s="42">
        <f>N10</f>
        <v>60</v>
      </c>
      <c r="O27" s="43">
        <f t="shared" si="27"/>
        <v>1</v>
      </c>
      <c r="P27" s="44"/>
    </row>
    <row r="28" spans="1:16" ht="59.25" hidden="1" customHeight="1" x14ac:dyDescent="0.25">
      <c r="A28" s="67"/>
      <c r="B28" s="67"/>
      <c r="C28" s="69" t="s">
        <v>12</v>
      </c>
      <c r="D28" s="69"/>
      <c r="E28" s="68" t="s">
        <v>5</v>
      </c>
      <c r="F28" s="68"/>
      <c r="G28" s="45"/>
      <c r="H28" s="45"/>
      <c r="I28" s="46" t="e">
        <f t="shared" si="25"/>
        <v>#DIV/0!</v>
      </c>
      <c r="J28" s="47"/>
      <c r="K28" s="47"/>
      <c r="L28" s="47"/>
      <c r="M28" s="47"/>
      <c r="N28" s="47"/>
      <c r="O28" s="47"/>
      <c r="P28" s="36"/>
    </row>
    <row r="29" spans="1:16" ht="59.25" hidden="1" customHeight="1" x14ac:dyDescent="0.25">
      <c r="A29" s="64">
        <v>10</v>
      </c>
      <c r="B29" s="81" t="s">
        <v>72</v>
      </c>
      <c r="C29" s="82" t="s">
        <v>33</v>
      </c>
      <c r="D29" s="10" t="s">
        <v>94</v>
      </c>
      <c r="E29" s="11" t="s">
        <v>29</v>
      </c>
      <c r="F29" s="11" t="s">
        <v>0</v>
      </c>
      <c r="G29" s="27">
        <f t="shared" ref="G29:H31" si="28">ROUND((M29/4*2),0)</f>
        <v>0</v>
      </c>
      <c r="H29" s="27">
        <f t="shared" si="28"/>
        <v>0</v>
      </c>
      <c r="I29" s="46" t="e">
        <f t="shared" si="25"/>
        <v>#DIV/0!</v>
      </c>
      <c r="J29" s="29">
        <f t="shared" ref="J29:K31" si="29">ROUND((M29/4*3),0)</f>
        <v>0</v>
      </c>
      <c r="K29" s="29">
        <f t="shared" si="29"/>
        <v>0</v>
      </c>
      <c r="L29" s="39"/>
      <c r="M29" s="48"/>
      <c r="N29" s="39"/>
      <c r="O29" s="39"/>
      <c r="P29" s="36"/>
    </row>
    <row r="30" spans="1:16" ht="123.75" customHeight="1" x14ac:dyDescent="0.25">
      <c r="A30" s="64"/>
      <c r="B30" s="81"/>
      <c r="C30" s="82"/>
      <c r="D30" s="8" t="s">
        <v>16</v>
      </c>
      <c r="E30" s="8" t="s">
        <v>17</v>
      </c>
      <c r="F30" s="8" t="s">
        <v>5</v>
      </c>
      <c r="G30" s="27">
        <f t="shared" si="28"/>
        <v>200</v>
      </c>
      <c r="H30" s="27">
        <f t="shared" si="28"/>
        <v>165</v>
      </c>
      <c r="I30" s="28">
        <f t="shared" ref="I30:I34" si="30">H30/G30</f>
        <v>0.82499999999999996</v>
      </c>
      <c r="J30" s="29">
        <f t="shared" si="29"/>
        <v>300</v>
      </c>
      <c r="K30" s="29">
        <f t="shared" si="29"/>
        <v>248</v>
      </c>
      <c r="L30" s="28">
        <f t="shared" ref="L30:L34" si="31">K30/J30</f>
        <v>0.82666666666666666</v>
      </c>
      <c r="M30" s="35">
        <v>400</v>
      </c>
      <c r="N30" s="35">
        <v>330</v>
      </c>
      <c r="O30" s="28">
        <f>N30/M30</f>
        <v>0.82499999999999996</v>
      </c>
      <c r="P30" s="36"/>
    </row>
    <row r="31" spans="1:16" ht="93.75" customHeight="1" x14ac:dyDescent="0.25">
      <c r="A31" s="64">
        <v>11</v>
      </c>
      <c r="B31" s="65" t="s">
        <v>73</v>
      </c>
      <c r="C31" s="63" t="s">
        <v>3</v>
      </c>
      <c r="D31" s="8" t="s">
        <v>4</v>
      </c>
      <c r="E31" s="8" t="s">
        <v>4</v>
      </c>
      <c r="F31" s="8" t="s">
        <v>5</v>
      </c>
      <c r="G31" s="27">
        <f t="shared" si="28"/>
        <v>158</v>
      </c>
      <c r="H31" s="27">
        <f t="shared" si="28"/>
        <v>108</v>
      </c>
      <c r="I31" s="28">
        <f t="shared" si="30"/>
        <v>0.68354430379746833</v>
      </c>
      <c r="J31" s="29">
        <f t="shared" si="29"/>
        <v>236</v>
      </c>
      <c r="K31" s="29">
        <f t="shared" si="29"/>
        <v>162</v>
      </c>
      <c r="L31" s="28">
        <f t="shared" si="31"/>
        <v>0.68644067796610164</v>
      </c>
      <c r="M31" s="35">
        <v>315</v>
      </c>
      <c r="N31" s="35">
        <v>216</v>
      </c>
      <c r="O31" s="28">
        <f>N31/M31</f>
        <v>0.68571428571428572</v>
      </c>
      <c r="P31" s="36"/>
    </row>
    <row r="32" spans="1:16" ht="12" hidden="1" customHeight="1" x14ac:dyDescent="0.25">
      <c r="A32" s="64"/>
      <c r="B32" s="65"/>
      <c r="C32" s="63"/>
      <c r="D32" s="8"/>
      <c r="E32" s="11"/>
      <c r="F32" s="8"/>
      <c r="G32" s="35"/>
      <c r="H32" s="35"/>
      <c r="I32" s="28" t="e">
        <f t="shared" si="30"/>
        <v>#DIV/0!</v>
      </c>
      <c r="J32" s="35"/>
      <c r="K32" s="37"/>
      <c r="L32" s="28" t="e">
        <f t="shared" si="31"/>
        <v>#DIV/0!</v>
      </c>
      <c r="M32" s="35"/>
      <c r="N32" s="37"/>
      <c r="O32" s="28" t="e">
        <f t="shared" ref="O32:O34" si="32">N32/M32</f>
        <v>#DIV/0!</v>
      </c>
      <c r="P32" s="36"/>
    </row>
    <row r="33" spans="1:16" ht="106.5" customHeight="1" x14ac:dyDescent="0.25">
      <c r="A33" s="8">
        <v>12</v>
      </c>
      <c r="B33" s="20" t="s">
        <v>74</v>
      </c>
      <c r="C33" s="12" t="s">
        <v>25</v>
      </c>
      <c r="D33" s="8" t="s">
        <v>12</v>
      </c>
      <c r="E33" s="8" t="s">
        <v>17</v>
      </c>
      <c r="F33" s="8" t="s">
        <v>5</v>
      </c>
      <c r="G33" s="27">
        <f t="shared" ref="G33:H35" si="33">ROUND((M33/4*2),0)</f>
        <v>85</v>
      </c>
      <c r="H33" s="27">
        <f t="shared" si="33"/>
        <v>62</v>
      </c>
      <c r="I33" s="28">
        <f t="shared" si="30"/>
        <v>0.72941176470588232</v>
      </c>
      <c r="J33" s="29">
        <f t="shared" ref="J33:K35" si="34">ROUND((M33/4*3),0)</f>
        <v>128</v>
      </c>
      <c r="K33" s="29">
        <f t="shared" si="34"/>
        <v>92</v>
      </c>
      <c r="L33" s="28">
        <f t="shared" si="31"/>
        <v>0.71875</v>
      </c>
      <c r="M33" s="35">
        <v>170</v>
      </c>
      <c r="N33" s="35">
        <v>123</v>
      </c>
      <c r="O33" s="28">
        <f t="shared" si="32"/>
        <v>0.72352941176470587</v>
      </c>
      <c r="P33" s="36"/>
    </row>
    <row r="34" spans="1:16" ht="111" customHeight="1" x14ac:dyDescent="0.25">
      <c r="A34" s="8">
        <v>13</v>
      </c>
      <c r="B34" s="20" t="s">
        <v>75</v>
      </c>
      <c r="C34" s="7" t="s">
        <v>15</v>
      </c>
      <c r="D34" s="8" t="s">
        <v>16</v>
      </c>
      <c r="E34" s="8" t="s">
        <v>17</v>
      </c>
      <c r="F34" s="8" t="s">
        <v>5</v>
      </c>
      <c r="G34" s="27">
        <f t="shared" si="33"/>
        <v>61</v>
      </c>
      <c r="H34" s="27">
        <f t="shared" si="33"/>
        <v>61</v>
      </c>
      <c r="I34" s="28">
        <f t="shared" si="30"/>
        <v>1</v>
      </c>
      <c r="J34" s="29">
        <f t="shared" si="34"/>
        <v>91</v>
      </c>
      <c r="K34" s="29">
        <f t="shared" si="34"/>
        <v>91</v>
      </c>
      <c r="L34" s="28">
        <f t="shared" si="31"/>
        <v>1</v>
      </c>
      <c r="M34" s="35">
        <v>121</v>
      </c>
      <c r="N34" s="35">
        <v>121</v>
      </c>
      <c r="O34" s="28">
        <f t="shared" si="32"/>
        <v>1</v>
      </c>
      <c r="P34" s="36"/>
    </row>
    <row r="35" spans="1:16" ht="112.5" hidden="1" x14ac:dyDescent="0.25">
      <c r="A35" s="8">
        <v>14</v>
      </c>
      <c r="B35" s="20" t="s">
        <v>76</v>
      </c>
      <c r="C35" s="7" t="s">
        <v>40</v>
      </c>
      <c r="D35" s="64" t="s">
        <v>41</v>
      </c>
      <c r="E35" s="64"/>
      <c r="F35" s="8"/>
      <c r="G35" s="27">
        <f t="shared" si="33"/>
        <v>0</v>
      </c>
      <c r="H35" s="27">
        <f t="shared" si="33"/>
        <v>0</v>
      </c>
      <c r="I35" s="49"/>
      <c r="J35" s="29">
        <f t="shared" si="34"/>
        <v>0</v>
      </c>
      <c r="K35" s="29">
        <f t="shared" si="34"/>
        <v>0</v>
      </c>
      <c r="L35" s="50"/>
      <c r="M35" s="35"/>
      <c r="N35" s="35"/>
      <c r="O35" s="50"/>
      <c r="P35" s="36"/>
    </row>
    <row r="36" spans="1:16" s="25" customFormat="1" ht="60.75" customHeight="1" x14ac:dyDescent="0.25">
      <c r="A36" s="67" t="s">
        <v>60</v>
      </c>
      <c r="B36" s="67"/>
      <c r="C36" s="66" t="s">
        <v>16</v>
      </c>
      <c r="D36" s="66"/>
      <c r="E36" s="13" t="s">
        <v>5</v>
      </c>
      <c r="F36" s="13"/>
      <c r="G36" s="42">
        <f>G30+G31+G33+G34</f>
        <v>504</v>
      </c>
      <c r="H36" s="42">
        <f>H30+H31+H33+H34</f>
        <v>396</v>
      </c>
      <c r="I36" s="43">
        <f>H36/G36</f>
        <v>0.7857142857142857</v>
      </c>
      <c r="J36" s="42">
        <f>J30+J31+J33+J34</f>
        <v>755</v>
      </c>
      <c r="K36" s="42">
        <f>K30+K31+K33+K34</f>
        <v>593</v>
      </c>
      <c r="L36" s="43">
        <f>K36/J36</f>
        <v>0.78543046357615898</v>
      </c>
      <c r="M36" s="42">
        <f>M30+M31+M33+M34</f>
        <v>1006</v>
      </c>
      <c r="N36" s="42">
        <f>N30+N31+N33+N34</f>
        <v>790</v>
      </c>
      <c r="O36" s="43">
        <f>N36/M36</f>
        <v>0.78528827037773363</v>
      </c>
      <c r="P36" s="44"/>
    </row>
    <row r="37" spans="1:16" ht="38.25" hidden="1" customHeight="1" x14ac:dyDescent="0.25">
      <c r="A37" s="67"/>
      <c r="B37" s="67"/>
      <c r="C37" s="66" t="s">
        <v>6</v>
      </c>
      <c r="D37" s="66"/>
      <c r="E37" s="13" t="s">
        <v>5</v>
      </c>
      <c r="F37" s="13"/>
      <c r="G37" s="42"/>
      <c r="H37" s="42"/>
      <c r="I37" s="43"/>
      <c r="J37" s="44"/>
      <c r="K37" s="44"/>
      <c r="L37" s="44"/>
      <c r="M37" s="44"/>
      <c r="N37" s="44"/>
      <c r="O37" s="44"/>
      <c r="P37" s="36"/>
    </row>
    <row r="38" spans="1:16" ht="136.5" customHeight="1" x14ac:dyDescent="0.25">
      <c r="A38" s="64">
        <v>14</v>
      </c>
      <c r="B38" s="65" t="s">
        <v>77</v>
      </c>
      <c r="C38" s="79" t="s">
        <v>36</v>
      </c>
      <c r="D38" s="8" t="s">
        <v>37</v>
      </c>
      <c r="E38" s="8" t="s">
        <v>22</v>
      </c>
      <c r="F38" s="8" t="s">
        <v>107</v>
      </c>
      <c r="G38" s="27">
        <f>ROUND((M38/4*2),0)</f>
        <v>25</v>
      </c>
      <c r="H38" s="27">
        <f>ROUND((N38/4*2),0)</f>
        <v>25</v>
      </c>
      <c r="I38" s="49">
        <f>H38/G38</f>
        <v>1</v>
      </c>
      <c r="J38" s="29">
        <f>ROUND((M38/4*3),0)</f>
        <v>38</v>
      </c>
      <c r="K38" s="29">
        <f>ROUND((N38/4*3),0)</f>
        <v>38</v>
      </c>
      <c r="L38" s="28">
        <f t="shared" ref="L38:L44" si="35">K38/J38</f>
        <v>1</v>
      </c>
      <c r="M38" s="35">
        <v>50</v>
      </c>
      <c r="N38" s="35">
        <v>50</v>
      </c>
      <c r="O38" s="28">
        <f t="shared" ref="O38:O44" si="36">N38/M38</f>
        <v>1</v>
      </c>
      <c r="P38" s="36"/>
    </row>
    <row r="39" spans="1:16" ht="71.25" customHeight="1" x14ac:dyDescent="0.25">
      <c r="A39" s="64"/>
      <c r="B39" s="65"/>
      <c r="C39" s="79"/>
      <c r="D39" s="8" t="s">
        <v>95</v>
      </c>
      <c r="E39" s="8" t="s">
        <v>13</v>
      </c>
      <c r="F39" s="8" t="s">
        <v>1</v>
      </c>
      <c r="G39" s="27">
        <f>ROUND((M39/4*2),0)</f>
        <v>1769</v>
      </c>
      <c r="H39" s="27">
        <f>ROUND((N39/4*2),0)</f>
        <v>1769</v>
      </c>
      <c r="I39" s="49">
        <f>H39/G39</f>
        <v>1</v>
      </c>
      <c r="J39" s="29">
        <f>ROUND((M39/4*3),0)</f>
        <v>2653</v>
      </c>
      <c r="K39" s="29">
        <f>ROUND((N39/4*3),0)</f>
        <v>2653</v>
      </c>
      <c r="L39" s="28">
        <f t="shared" si="35"/>
        <v>1</v>
      </c>
      <c r="M39" s="35">
        <v>3537</v>
      </c>
      <c r="N39" s="35">
        <v>3537</v>
      </c>
      <c r="O39" s="28">
        <f t="shared" si="36"/>
        <v>1</v>
      </c>
      <c r="P39" s="36"/>
    </row>
    <row r="40" spans="1:16" ht="60" customHeight="1" x14ac:dyDescent="0.25">
      <c r="A40" s="64">
        <v>15</v>
      </c>
      <c r="B40" s="65" t="s">
        <v>78</v>
      </c>
      <c r="C40" s="63" t="s">
        <v>18</v>
      </c>
      <c r="D40" s="64" t="s">
        <v>12</v>
      </c>
      <c r="E40" s="64" t="s">
        <v>4</v>
      </c>
      <c r="F40" s="64" t="s">
        <v>5</v>
      </c>
      <c r="G40" s="86">
        <f t="shared" ref="G40" si="37">ROUND((M40/4*2),0)</f>
        <v>54</v>
      </c>
      <c r="H40" s="86">
        <f t="shared" ref="H40" si="38">ROUND((N40/4*2),0)</f>
        <v>29</v>
      </c>
      <c r="I40" s="92">
        <v>1</v>
      </c>
      <c r="J40" s="88">
        <f t="shared" ref="J40" si="39">ROUND((M40/4*3),0)</f>
        <v>81</v>
      </c>
      <c r="K40" s="88">
        <f t="shared" ref="K40" si="40">ROUND((N40/4*3),0)</f>
        <v>44</v>
      </c>
      <c r="L40" s="54">
        <f t="shared" si="35"/>
        <v>0.54320987654320985</v>
      </c>
      <c r="M40" s="56">
        <v>108</v>
      </c>
      <c r="N40" s="56">
        <v>58</v>
      </c>
      <c r="O40" s="54">
        <f t="shared" si="36"/>
        <v>0.53703703703703709</v>
      </c>
      <c r="P40" s="90"/>
    </row>
    <row r="41" spans="1:16" ht="42.75" customHeight="1" x14ac:dyDescent="0.25">
      <c r="A41" s="64"/>
      <c r="B41" s="65"/>
      <c r="C41" s="63"/>
      <c r="D41" s="64"/>
      <c r="E41" s="64"/>
      <c r="F41" s="64"/>
      <c r="G41" s="87"/>
      <c r="H41" s="87"/>
      <c r="I41" s="92"/>
      <c r="J41" s="89"/>
      <c r="K41" s="89"/>
      <c r="L41" s="55"/>
      <c r="M41" s="56"/>
      <c r="N41" s="56"/>
      <c r="O41" s="55"/>
      <c r="P41" s="91"/>
    </row>
    <row r="42" spans="1:16" ht="42.75" customHeight="1" x14ac:dyDescent="0.25">
      <c r="A42" s="57">
        <v>16</v>
      </c>
      <c r="B42" s="81" t="s">
        <v>90</v>
      </c>
      <c r="C42" s="82" t="s">
        <v>91</v>
      </c>
      <c r="D42" s="64" t="s">
        <v>95</v>
      </c>
      <c r="E42" s="64" t="s">
        <v>13</v>
      </c>
      <c r="F42" s="64" t="s">
        <v>1</v>
      </c>
      <c r="G42" s="86">
        <f t="shared" ref="G42" si="41">ROUND((M42/4*2),0)</f>
        <v>640</v>
      </c>
      <c r="H42" s="86">
        <f t="shared" ref="H42" si="42">ROUND((N42/4*2),0)</f>
        <v>640</v>
      </c>
      <c r="I42" s="92">
        <v>1</v>
      </c>
      <c r="J42" s="88">
        <f t="shared" ref="J42" si="43">ROUND((M42/4*3),0)</f>
        <v>960</v>
      </c>
      <c r="K42" s="88">
        <f t="shared" ref="K42" si="44">ROUND((N42/4*3),0)</f>
        <v>960</v>
      </c>
      <c r="L42" s="54">
        <f t="shared" si="35"/>
        <v>1</v>
      </c>
      <c r="M42" s="56">
        <v>1280</v>
      </c>
      <c r="N42" s="56">
        <v>1280</v>
      </c>
      <c r="O42" s="54">
        <f t="shared" si="36"/>
        <v>1</v>
      </c>
      <c r="P42" s="90"/>
    </row>
    <row r="43" spans="1:16" ht="72" customHeight="1" x14ac:dyDescent="0.25">
      <c r="A43" s="58"/>
      <c r="B43" s="81"/>
      <c r="C43" s="82"/>
      <c r="D43" s="64"/>
      <c r="E43" s="64"/>
      <c r="F43" s="64"/>
      <c r="G43" s="87"/>
      <c r="H43" s="87"/>
      <c r="I43" s="92"/>
      <c r="J43" s="89"/>
      <c r="K43" s="89"/>
      <c r="L43" s="55"/>
      <c r="M43" s="56"/>
      <c r="N43" s="56"/>
      <c r="O43" s="55"/>
      <c r="P43" s="91"/>
    </row>
    <row r="44" spans="1:16" ht="60" customHeight="1" x14ac:dyDescent="0.25">
      <c r="A44" s="64">
        <v>17</v>
      </c>
      <c r="B44" s="65" t="s">
        <v>79</v>
      </c>
      <c r="C44" s="79" t="s">
        <v>23</v>
      </c>
      <c r="D44" s="64" t="s">
        <v>22</v>
      </c>
      <c r="E44" s="64" t="s">
        <v>24</v>
      </c>
      <c r="F44" s="57" t="s">
        <v>107</v>
      </c>
      <c r="G44" s="86">
        <f t="shared" ref="G44" si="45">ROUND((M44/4*2),0)</f>
        <v>25</v>
      </c>
      <c r="H44" s="86">
        <f t="shared" ref="H44" si="46">ROUND((N44/4*2),0)</f>
        <v>25</v>
      </c>
      <c r="I44" s="54">
        <v>1</v>
      </c>
      <c r="J44" s="88">
        <f t="shared" ref="J44" si="47">ROUND((M44/4*3),0)</f>
        <v>38</v>
      </c>
      <c r="K44" s="88">
        <f t="shared" ref="K44" si="48">ROUND((N44/4*3),0)</f>
        <v>38</v>
      </c>
      <c r="L44" s="54">
        <f t="shared" si="35"/>
        <v>1</v>
      </c>
      <c r="M44" s="52">
        <v>50</v>
      </c>
      <c r="N44" s="52">
        <v>50</v>
      </c>
      <c r="O44" s="54">
        <f t="shared" si="36"/>
        <v>1</v>
      </c>
      <c r="P44" s="90"/>
    </row>
    <row r="45" spans="1:16" ht="113.25" customHeight="1" x14ac:dyDescent="0.25">
      <c r="A45" s="64"/>
      <c r="B45" s="65"/>
      <c r="C45" s="79"/>
      <c r="D45" s="64"/>
      <c r="E45" s="64"/>
      <c r="F45" s="58"/>
      <c r="G45" s="87"/>
      <c r="H45" s="87"/>
      <c r="I45" s="55"/>
      <c r="J45" s="89"/>
      <c r="K45" s="89"/>
      <c r="L45" s="55"/>
      <c r="M45" s="53"/>
      <c r="N45" s="53"/>
      <c r="O45" s="55"/>
      <c r="P45" s="91"/>
    </row>
    <row r="46" spans="1:16" s="25" customFormat="1" ht="86.25" customHeight="1" x14ac:dyDescent="0.25">
      <c r="A46" s="67" t="s">
        <v>61</v>
      </c>
      <c r="B46" s="67"/>
      <c r="C46" s="66" t="s">
        <v>37</v>
      </c>
      <c r="D46" s="66"/>
      <c r="E46" s="67" t="s">
        <v>108</v>
      </c>
      <c r="F46" s="67"/>
      <c r="G46" s="42">
        <f>G38+G44</f>
        <v>50</v>
      </c>
      <c r="H46" s="42">
        <f>H38+H44</f>
        <v>50</v>
      </c>
      <c r="I46" s="43">
        <f>H46/G46</f>
        <v>1</v>
      </c>
      <c r="J46" s="42">
        <f>J38+J44</f>
        <v>76</v>
      </c>
      <c r="K46" s="42">
        <f>K38+K44</f>
        <v>76</v>
      </c>
      <c r="L46" s="43">
        <f>K46/J46</f>
        <v>1</v>
      </c>
      <c r="M46" s="42">
        <f>M38+M44</f>
        <v>100</v>
      </c>
      <c r="N46" s="42">
        <f>N38+N44</f>
        <v>100</v>
      </c>
      <c r="O46" s="43">
        <f>N46/M46</f>
        <v>1</v>
      </c>
      <c r="P46" s="44"/>
    </row>
    <row r="47" spans="1:16" s="25" customFormat="1" ht="45" customHeight="1" x14ac:dyDescent="0.25">
      <c r="A47" s="67"/>
      <c r="B47" s="67"/>
      <c r="C47" s="66" t="s">
        <v>95</v>
      </c>
      <c r="D47" s="66"/>
      <c r="E47" s="67" t="s">
        <v>85</v>
      </c>
      <c r="F47" s="67"/>
      <c r="G47" s="42">
        <f>G39+G42</f>
        <v>2409</v>
      </c>
      <c r="H47" s="42">
        <f>H39+H42</f>
        <v>2409</v>
      </c>
      <c r="I47" s="43">
        <f t="shared" ref="I47:I50" si="49">H47/G47</f>
        <v>1</v>
      </c>
      <c r="J47" s="42">
        <f>J39+J42</f>
        <v>3613</v>
      </c>
      <c r="K47" s="42">
        <f>K39+K42</f>
        <v>3613</v>
      </c>
      <c r="L47" s="43">
        <f t="shared" ref="L47:L50" si="50">K47/J47</f>
        <v>1</v>
      </c>
      <c r="M47" s="42">
        <f>M39+M42</f>
        <v>4817</v>
      </c>
      <c r="N47" s="42">
        <f>N39+N42</f>
        <v>4817</v>
      </c>
      <c r="O47" s="43">
        <f t="shared" ref="O47:O50" si="51">N47/M47</f>
        <v>1</v>
      </c>
      <c r="P47" s="44"/>
    </row>
    <row r="48" spans="1:16" s="25" customFormat="1" ht="81" customHeight="1" x14ac:dyDescent="0.25">
      <c r="A48" s="67"/>
      <c r="B48" s="67"/>
      <c r="C48" s="67" t="s">
        <v>12</v>
      </c>
      <c r="D48" s="67"/>
      <c r="E48" s="67" t="s">
        <v>5</v>
      </c>
      <c r="F48" s="67"/>
      <c r="G48" s="42">
        <f>G40</f>
        <v>54</v>
      </c>
      <c r="H48" s="42">
        <f>H40</f>
        <v>29</v>
      </c>
      <c r="I48" s="43">
        <f t="shared" si="49"/>
        <v>0.53703703703703709</v>
      </c>
      <c r="J48" s="42">
        <f>J40</f>
        <v>81</v>
      </c>
      <c r="K48" s="42">
        <f>K40</f>
        <v>44</v>
      </c>
      <c r="L48" s="43">
        <f t="shared" si="50"/>
        <v>0.54320987654320985</v>
      </c>
      <c r="M48" s="42">
        <f>M40</f>
        <v>108</v>
      </c>
      <c r="N48" s="42">
        <f>N40</f>
        <v>58</v>
      </c>
      <c r="O48" s="43">
        <f t="shared" si="51"/>
        <v>0.53703703703703709</v>
      </c>
      <c r="P48" s="44"/>
    </row>
    <row r="49" spans="1:16" s="19" customFormat="1" ht="41.25" customHeight="1" x14ac:dyDescent="0.25">
      <c r="A49" s="85">
        <v>18</v>
      </c>
      <c r="B49" s="83" t="s">
        <v>80</v>
      </c>
      <c r="C49" s="84" t="s">
        <v>46</v>
      </c>
      <c r="D49" s="85" t="s">
        <v>34</v>
      </c>
      <c r="E49" s="14" t="s">
        <v>96</v>
      </c>
      <c r="F49" s="9" t="s">
        <v>97</v>
      </c>
      <c r="G49" s="27">
        <f>ROUND((M49/4*2),0)</f>
        <v>1622500</v>
      </c>
      <c r="H49" s="27">
        <f>ROUND((N49/4*2),0)</f>
        <v>1622500</v>
      </c>
      <c r="I49" s="28">
        <f t="shared" si="49"/>
        <v>1</v>
      </c>
      <c r="J49" s="29">
        <f>ROUND((M49/4*3),0)</f>
        <v>2433750</v>
      </c>
      <c r="K49" s="29">
        <f>ROUND((N49/4*3),0)</f>
        <v>2433750</v>
      </c>
      <c r="L49" s="28">
        <f t="shared" si="50"/>
        <v>1</v>
      </c>
      <c r="M49" s="34">
        <v>3245000</v>
      </c>
      <c r="N49" s="34">
        <v>3245000</v>
      </c>
      <c r="O49" s="32">
        <f t="shared" si="51"/>
        <v>1</v>
      </c>
      <c r="P49" s="34"/>
    </row>
    <row r="50" spans="1:16" s="19" customFormat="1" ht="69" customHeight="1" x14ac:dyDescent="0.25">
      <c r="A50" s="85"/>
      <c r="B50" s="83"/>
      <c r="C50" s="84"/>
      <c r="D50" s="85"/>
      <c r="E50" s="9" t="s">
        <v>57</v>
      </c>
      <c r="F50" s="9" t="s">
        <v>1</v>
      </c>
      <c r="G50" s="27">
        <f>ROUND((M50/4*2),0)</f>
        <v>12</v>
      </c>
      <c r="H50" s="27">
        <f>ROUND((N50/4*2),0)</f>
        <v>12</v>
      </c>
      <c r="I50" s="28">
        <f t="shared" si="49"/>
        <v>1</v>
      </c>
      <c r="J50" s="29">
        <f>ROUND((M50/4*3),0)</f>
        <v>18</v>
      </c>
      <c r="K50" s="29">
        <f>ROUND((N50/4*3),0)</f>
        <v>18</v>
      </c>
      <c r="L50" s="28">
        <f t="shared" si="50"/>
        <v>1</v>
      </c>
      <c r="M50" s="34">
        <v>24</v>
      </c>
      <c r="N50" s="34">
        <v>24</v>
      </c>
      <c r="O50" s="32">
        <f t="shared" si="51"/>
        <v>1</v>
      </c>
      <c r="P50" s="34"/>
    </row>
    <row r="51" spans="1:16" s="25" customFormat="1" ht="72.75" customHeight="1" x14ac:dyDescent="0.25">
      <c r="A51" s="67" t="s">
        <v>62</v>
      </c>
      <c r="B51" s="67"/>
      <c r="C51" s="66" t="s">
        <v>34</v>
      </c>
      <c r="D51" s="66"/>
      <c r="E51" s="15" t="s">
        <v>96</v>
      </c>
      <c r="F51" s="15" t="s">
        <v>97</v>
      </c>
      <c r="G51" s="42">
        <f>G49</f>
        <v>1622500</v>
      </c>
      <c r="H51" s="42">
        <f>H49</f>
        <v>1622500</v>
      </c>
      <c r="I51" s="43">
        <f>H51/G51</f>
        <v>1</v>
      </c>
      <c r="J51" s="42">
        <f>J49</f>
        <v>2433750</v>
      </c>
      <c r="K51" s="42">
        <f>K49</f>
        <v>2433750</v>
      </c>
      <c r="L51" s="43">
        <f>K51/J51</f>
        <v>1</v>
      </c>
      <c r="M51" s="42">
        <f>M49</f>
        <v>3245000</v>
      </c>
      <c r="N51" s="42">
        <f>N49</f>
        <v>3245000</v>
      </c>
      <c r="O51" s="43">
        <f>N51/M51</f>
        <v>1</v>
      </c>
      <c r="P51" s="44"/>
    </row>
    <row r="52" spans="1:16" s="25" customFormat="1" ht="39.75" customHeight="1" x14ac:dyDescent="0.25">
      <c r="A52" s="67"/>
      <c r="B52" s="67"/>
      <c r="C52" s="66"/>
      <c r="D52" s="66"/>
      <c r="E52" s="15" t="s">
        <v>57</v>
      </c>
      <c r="F52" s="15" t="s">
        <v>1</v>
      </c>
      <c r="G52" s="42">
        <f>G50</f>
        <v>12</v>
      </c>
      <c r="H52" s="42">
        <f>H50</f>
        <v>12</v>
      </c>
      <c r="I52" s="43">
        <f>H52/G52</f>
        <v>1</v>
      </c>
      <c r="J52" s="42">
        <f>J50</f>
        <v>18</v>
      </c>
      <c r="K52" s="42">
        <f>K50</f>
        <v>18</v>
      </c>
      <c r="L52" s="43">
        <f>K52/J52</f>
        <v>1</v>
      </c>
      <c r="M52" s="42">
        <f>M50</f>
        <v>24</v>
      </c>
      <c r="N52" s="42">
        <f>N50</f>
        <v>24</v>
      </c>
      <c r="O52" s="43">
        <f>N52/M52</f>
        <v>1</v>
      </c>
      <c r="P52" s="44"/>
    </row>
    <row r="53" spans="1:16" ht="75" x14ac:dyDescent="0.25">
      <c r="A53" s="8">
        <v>19</v>
      </c>
      <c r="B53" s="20" t="s">
        <v>81</v>
      </c>
      <c r="C53" s="7" t="s">
        <v>26</v>
      </c>
      <c r="D53" s="8" t="s">
        <v>109</v>
      </c>
      <c r="E53" s="8" t="s">
        <v>27</v>
      </c>
      <c r="F53" s="8"/>
      <c r="G53" s="27"/>
      <c r="H53" s="27"/>
      <c r="I53" s="28"/>
      <c r="J53" s="29"/>
      <c r="K53" s="29"/>
      <c r="L53" s="28"/>
      <c r="M53" s="35" t="s">
        <v>110</v>
      </c>
      <c r="N53" s="51" t="s">
        <v>110</v>
      </c>
      <c r="O53" s="32">
        <v>1</v>
      </c>
      <c r="P53" s="36"/>
    </row>
    <row r="54" spans="1:16" ht="93.75" x14ac:dyDescent="0.25">
      <c r="A54" s="8">
        <v>20</v>
      </c>
      <c r="B54" s="20" t="s">
        <v>82</v>
      </c>
      <c r="C54" s="12" t="s">
        <v>31</v>
      </c>
      <c r="D54" s="8" t="s">
        <v>58</v>
      </c>
      <c r="E54" s="8" t="s">
        <v>32</v>
      </c>
      <c r="F54" s="8" t="s">
        <v>10</v>
      </c>
      <c r="G54" s="27">
        <f t="shared" ref="G54:H57" si="52">ROUND((M54/4*2),0)</f>
        <v>5000</v>
      </c>
      <c r="H54" s="27">
        <f t="shared" si="52"/>
        <v>5000</v>
      </c>
      <c r="I54" s="28">
        <f t="shared" ref="I54:I67" si="53">H54/G54</f>
        <v>1</v>
      </c>
      <c r="J54" s="29">
        <f t="shared" ref="J54:K57" si="54">ROUND((M54/4*3),0)</f>
        <v>7500</v>
      </c>
      <c r="K54" s="29">
        <f t="shared" si="54"/>
        <v>7500</v>
      </c>
      <c r="L54" s="28">
        <f t="shared" ref="L54:L67" si="55">K54/J54</f>
        <v>1</v>
      </c>
      <c r="M54" s="35">
        <v>10000</v>
      </c>
      <c r="N54" s="35">
        <v>10000</v>
      </c>
      <c r="O54" s="32">
        <f t="shared" ref="O54:O67" si="56">N54/M54</f>
        <v>1</v>
      </c>
      <c r="P54" s="36"/>
    </row>
    <row r="55" spans="1:16" s="19" customFormat="1" ht="119.25" customHeight="1" x14ac:dyDescent="0.25">
      <c r="A55" s="64">
        <v>21</v>
      </c>
      <c r="B55" s="81" t="s">
        <v>83</v>
      </c>
      <c r="C55" s="79" t="s">
        <v>39</v>
      </c>
      <c r="D55" s="9" t="s">
        <v>22</v>
      </c>
      <c r="E55" s="9" t="s">
        <v>88</v>
      </c>
      <c r="F55" s="9" t="s">
        <v>107</v>
      </c>
      <c r="G55" s="27">
        <f t="shared" si="52"/>
        <v>13750</v>
      </c>
      <c r="H55" s="27">
        <f t="shared" si="52"/>
        <v>13750</v>
      </c>
      <c r="I55" s="32">
        <f t="shared" si="53"/>
        <v>1</v>
      </c>
      <c r="J55" s="29">
        <f t="shared" si="54"/>
        <v>20625</v>
      </c>
      <c r="K55" s="29">
        <f t="shared" si="54"/>
        <v>20625</v>
      </c>
      <c r="L55" s="32">
        <f t="shared" si="55"/>
        <v>1</v>
      </c>
      <c r="M55" s="33">
        <v>27500</v>
      </c>
      <c r="N55" s="33">
        <v>27500</v>
      </c>
      <c r="O55" s="32">
        <f t="shared" si="56"/>
        <v>1</v>
      </c>
      <c r="P55" s="34"/>
    </row>
    <row r="56" spans="1:16" ht="87" customHeight="1" x14ac:dyDescent="0.25">
      <c r="A56" s="64"/>
      <c r="B56" s="81"/>
      <c r="C56" s="79"/>
      <c r="D56" s="8" t="s">
        <v>6</v>
      </c>
      <c r="E56" s="8" t="s">
        <v>30</v>
      </c>
      <c r="F56" s="8" t="s">
        <v>1</v>
      </c>
      <c r="G56" s="27">
        <f t="shared" si="52"/>
        <v>34869</v>
      </c>
      <c r="H56" s="27">
        <f t="shared" si="52"/>
        <v>34869</v>
      </c>
      <c r="I56" s="28">
        <f t="shared" si="53"/>
        <v>1</v>
      </c>
      <c r="J56" s="29">
        <f t="shared" si="54"/>
        <v>52303</v>
      </c>
      <c r="K56" s="29">
        <f t="shared" si="54"/>
        <v>52303</v>
      </c>
      <c r="L56" s="28">
        <f t="shared" si="55"/>
        <v>1</v>
      </c>
      <c r="M56" s="35">
        <v>69737</v>
      </c>
      <c r="N56" s="35">
        <v>69737</v>
      </c>
      <c r="O56" s="32">
        <f t="shared" si="56"/>
        <v>1</v>
      </c>
      <c r="P56" s="36"/>
    </row>
    <row r="57" spans="1:16" ht="100.5" customHeight="1" x14ac:dyDescent="0.25">
      <c r="A57" s="8">
        <v>22</v>
      </c>
      <c r="B57" s="20" t="s">
        <v>84</v>
      </c>
      <c r="C57" s="7" t="s">
        <v>42</v>
      </c>
      <c r="D57" s="8" t="s">
        <v>43</v>
      </c>
      <c r="E57" s="8" t="s">
        <v>44</v>
      </c>
      <c r="F57" s="8" t="s">
        <v>107</v>
      </c>
      <c r="G57" s="27">
        <f t="shared" si="52"/>
        <v>215</v>
      </c>
      <c r="H57" s="27">
        <f t="shared" si="52"/>
        <v>215</v>
      </c>
      <c r="I57" s="28">
        <f t="shared" si="53"/>
        <v>1</v>
      </c>
      <c r="J57" s="29">
        <f t="shared" si="54"/>
        <v>323</v>
      </c>
      <c r="K57" s="29">
        <f t="shared" si="54"/>
        <v>323</v>
      </c>
      <c r="L57" s="28">
        <f t="shared" si="55"/>
        <v>1</v>
      </c>
      <c r="M57" s="35">
        <v>430</v>
      </c>
      <c r="N57" s="35">
        <v>430</v>
      </c>
      <c r="O57" s="32">
        <f t="shared" si="56"/>
        <v>1</v>
      </c>
      <c r="P57" s="36"/>
    </row>
    <row r="58" spans="1:16" s="95" customFormat="1" ht="61.5" customHeight="1" x14ac:dyDescent="0.25">
      <c r="A58" s="96" t="s">
        <v>63</v>
      </c>
      <c r="B58" s="96"/>
      <c r="C58" s="96" t="s">
        <v>14</v>
      </c>
      <c r="D58" s="96"/>
      <c r="E58" s="96" t="s">
        <v>2</v>
      </c>
      <c r="F58" s="96"/>
      <c r="G58" s="97">
        <f>G24</f>
        <v>37478</v>
      </c>
      <c r="H58" s="97">
        <f>H24</f>
        <v>37478</v>
      </c>
      <c r="I58" s="98">
        <f t="shared" si="53"/>
        <v>1</v>
      </c>
      <c r="J58" s="97">
        <f>J24</f>
        <v>56217</v>
      </c>
      <c r="K58" s="97">
        <f>K24</f>
        <v>56217</v>
      </c>
      <c r="L58" s="98">
        <f t="shared" si="55"/>
        <v>1</v>
      </c>
      <c r="M58" s="97">
        <f>M24</f>
        <v>74954</v>
      </c>
      <c r="N58" s="97">
        <f>N24</f>
        <v>74954</v>
      </c>
      <c r="O58" s="98">
        <f t="shared" si="56"/>
        <v>1</v>
      </c>
      <c r="P58" s="99"/>
    </row>
    <row r="59" spans="1:16" s="95" customFormat="1" ht="58.5" customHeight="1" x14ac:dyDescent="0.25">
      <c r="A59" s="96"/>
      <c r="B59" s="96"/>
      <c r="C59" s="100" t="s">
        <v>95</v>
      </c>
      <c r="D59" s="100"/>
      <c r="E59" s="96" t="s">
        <v>30</v>
      </c>
      <c r="F59" s="96"/>
      <c r="G59" s="97">
        <f>G25+G47+G56</f>
        <v>60618</v>
      </c>
      <c r="H59" s="97">
        <f>H25+H47+H56</f>
        <v>60618</v>
      </c>
      <c r="I59" s="98">
        <f t="shared" si="53"/>
        <v>1</v>
      </c>
      <c r="J59" s="97">
        <f>J25+J47+J56</f>
        <v>90927</v>
      </c>
      <c r="K59" s="97">
        <f>K25+K47+K56</f>
        <v>90927</v>
      </c>
      <c r="L59" s="98">
        <f t="shared" si="55"/>
        <v>1</v>
      </c>
      <c r="M59" s="97">
        <f>M25+M47+M56</f>
        <v>121234</v>
      </c>
      <c r="N59" s="97">
        <f>N25+N47+N56</f>
        <v>121234</v>
      </c>
      <c r="O59" s="98">
        <f t="shared" si="56"/>
        <v>1</v>
      </c>
      <c r="P59" s="99"/>
    </row>
    <row r="60" spans="1:16" s="95" customFormat="1" ht="35.25" customHeight="1" x14ac:dyDescent="0.25">
      <c r="A60" s="96"/>
      <c r="B60" s="96"/>
      <c r="C60" s="100" t="s">
        <v>19</v>
      </c>
      <c r="D60" s="100"/>
      <c r="E60" s="96" t="s">
        <v>86</v>
      </c>
      <c r="F60" s="96"/>
      <c r="G60" s="97">
        <f>G26</f>
        <v>175</v>
      </c>
      <c r="H60" s="97">
        <f>H26</f>
        <v>175</v>
      </c>
      <c r="I60" s="98">
        <f t="shared" si="53"/>
        <v>1</v>
      </c>
      <c r="J60" s="97">
        <f>J26</f>
        <v>263</v>
      </c>
      <c r="K60" s="97">
        <f>K26</f>
        <v>263</v>
      </c>
      <c r="L60" s="98">
        <f t="shared" si="55"/>
        <v>1</v>
      </c>
      <c r="M60" s="97">
        <f>M26</f>
        <v>350</v>
      </c>
      <c r="N60" s="97">
        <f>N26</f>
        <v>350</v>
      </c>
      <c r="O60" s="98">
        <f t="shared" si="56"/>
        <v>1</v>
      </c>
      <c r="P60" s="99"/>
    </row>
    <row r="61" spans="1:16" s="95" customFormat="1" ht="89.25" customHeight="1" x14ac:dyDescent="0.25">
      <c r="A61" s="96"/>
      <c r="B61" s="96"/>
      <c r="C61" s="96" t="s">
        <v>56</v>
      </c>
      <c r="D61" s="96"/>
      <c r="E61" s="96" t="s">
        <v>108</v>
      </c>
      <c r="F61" s="96"/>
      <c r="G61" s="97">
        <f>G27+G46+G55</f>
        <v>13830</v>
      </c>
      <c r="H61" s="97">
        <f>H27+H46+H55</f>
        <v>13830</v>
      </c>
      <c r="I61" s="98">
        <f t="shared" si="53"/>
        <v>1</v>
      </c>
      <c r="J61" s="97">
        <f>J27+J46+J55</f>
        <v>20746</v>
      </c>
      <c r="K61" s="97">
        <f>K27+K46+K55</f>
        <v>20746</v>
      </c>
      <c r="L61" s="98">
        <f t="shared" si="55"/>
        <v>1</v>
      </c>
      <c r="M61" s="97">
        <f>M27+M46+M55</f>
        <v>27660</v>
      </c>
      <c r="N61" s="97">
        <f>N27+N46+N55</f>
        <v>27660</v>
      </c>
      <c r="O61" s="98">
        <f t="shared" si="56"/>
        <v>1</v>
      </c>
      <c r="P61" s="99"/>
    </row>
    <row r="62" spans="1:16" s="95" customFormat="1" ht="61.5" customHeight="1" x14ac:dyDescent="0.25">
      <c r="A62" s="96"/>
      <c r="B62" s="96"/>
      <c r="C62" s="100" t="s">
        <v>12</v>
      </c>
      <c r="D62" s="100"/>
      <c r="E62" s="96" t="s">
        <v>5</v>
      </c>
      <c r="F62" s="96"/>
      <c r="G62" s="97">
        <f>G36+G48</f>
        <v>558</v>
      </c>
      <c r="H62" s="97">
        <f>H36+H48</f>
        <v>425</v>
      </c>
      <c r="I62" s="98">
        <f t="shared" si="53"/>
        <v>0.76164874551971329</v>
      </c>
      <c r="J62" s="97">
        <f>J36+J48</f>
        <v>836</v>
      </c>
      <c r="K62" s="97">
        <f>K36+K48</f>
        <v>637</v>
      </c>
      <c r="L62" s="98">
        <f t="shared" si="55"/>
        <v>0.76196172248803828</v>
      </c>
      <c r="M62" s="97">
        <f>M36+M48</f>
        <v>1114</v>
      </c>
      <c r="N62" s="97">
        <f>N36+N48</f>
        <v>848</v>
      </c>
      <c r="O62" s="98">
        <f t="shared" si="56"/>
        <v>0.76122082585278272</v>
      </c>
      <c r="P62" s="99"/>
    </row>
    <row r="63" spans="1:16" s="95" customFormat="1" ht="27.75" customHeight="1" x14ac:dyDescent="0.25">
      <c r="A63" s="96"/>
      <c r="B63" s="96"/>
      <c r="C63" s="96" t="s">
        <v>58</v>
      </c>
      <c r="D63" s="96"/>
      <c r="E63" s="96" t="s">
        <v>87</v>
      </c>
      <c r="F63" s="96"/>
      <c r="G63" s="97">
        <f>G54</f>
        <v>5000</v>
      </c>
      <c r="H63" s="97">
        <f>H54</f>
        <v>5000</v>
      </c>
      <c r="I63" s="98">
        <f t="shared" si="53"/>
        <v>1</v>
      </c>
      <c r="J63" s="97">
        <f>J54</f>
        <v>7500</v>
      </c>
      <c r="K63" s="97">
        <f>K54</f>
        <v>7500</v>
      </c>
      <c r="L63" s="98">
        <f t="shared" si="55"/>
        <v>1</v>
      </c>
      <c r="M63" s="97">
        <f>M54</f>
        <v>10000</v>
      </c>
      <c r="N63" s="97">
        <f>N54</f>
        <v>10000</v>
      </c>
      <c r="O63" s="98">
        <f t="shared" si="56"/>
        <v>1</v>
      </c>
      <c r="P63" s="99"/>
    </row>
    <row r="64" spans="1:16" s="95" customFormat="1" ht="45" customHeight="1" x14ac:dyDescent="0.25">
      <c r="A64" s="96"/>
      <c r="B64" s="96"/>
      <c r="C64" s="96" t="s">
        <v>109</v>
      </c>
      <c r="D64" s="96"/>
      <c r="E64" s="96" t="s">
        <v>27</v>
      </c>
      <c r="F64" s="96"/>
      <c r="G64" s="97"/>
      <c r="H64" s="97"/>
      <c r="I64" s="98"/>
      <c r="J64" s="97"/>
      <c r="K64" s="97"/>
      <c r="L64" s="98"/>
      <c r="M64" s="97" t="str">
        <f>M53</f>
        <v>Отсутствие ДТП</v>
      </c>
      <c r="N64" s="97" t="str">
        <f>N53</f>
        <v>Отсутствие ДТП</v>
      </c>
      <c r="O64" s="98">
        <v>1</v>
      </c>
      <c r="P64" s="99"/>
    </row>
    <row r="65" spans="1:16" s="95" customFormat="1" ht="30" customHeight="1" x14ac:dyDescent="0.25">
      <c r="A65" s="96"/>
      <c r="B65" s="96"/>
      <c r="C65" s="96" t="s">
        <v>43</v>
      </c>
      <c r="D65" s="96"/>
      <c r="E65" s="96" t="s">
        <v>88</v>
      </c>
      <c r="F65" s="96"/>
      <c r="G65" s="97">
        <f>G57</f>
        <v>215</v>
      </c>
      <c r="H65" s="97">
        <f>H57</f>
        <v>215</v>
      </c>
      <c r="I65" s="98">
        <f t="shared" si="53"/>
        <v>1</v>
      </c>
      <c r="J65" s="97">
        <f>J57</f>
        <v>323</v>
      </c>
      <c r="K65" s="97">
        <f>K57</f>
        <v>323</v>
      </c>
      <c r="L65" s="98">
        <f t="shared" si="55"/>
        <v>1</v>
      </c>
      <c r="M65" s="97">
        <f>M57</f>
        <v>430</v>
      </c>
      <c r="N65" s="97">
        <f>N57</f>
        <v>430</v>
      </c>
      <c r="O65" s="98">
        <f t="shared" si="56"/>
        <v>1</v>
      </c>
      <c r="P65" s="99"/>
    </row>
    <row r="66" spans="1:16" s="95" customFormat="1" ht="36" customHeight="1" x14ac:dyDescent="0.25">
      <c r="A66" s="96"/>
      <c r="B66" s="96"/>
      <c r="C66" s="100" t="s">
        <v>34</v>
      </c>
      <c r="D66" s="100"/>
      <c r="E66" s="96" t="s">
        <v>98</v>
      </c>
      <c r="F66" s="96"/>
      <c r="G66" s="97">
        <f>G51</f>
        <v>1622500</v>
      </c>
      <c r="H66" s="97">
        <f>H51</f>
        <v>1622500</v>
      </c>
      <c r="I66" s="98">
        <f t="shared" si="53"/>
        <v>1</v>
      </c>
      <c r="J66" s="97">
        <f>J51</f>
        <v>2433750</v>
      </c>
      <c r="K66" s="97">
        <f>K51</f>
        <v>2433750</v>
      </c>
      <c r="L66" s="98">
        <f t="shared" si="55"/>
        <v>1</v>
      </c>
      <c r="M66" s="97">
        <f>M51</f>
        <v>3245000</v>
      </c>
      <c r="N66" s="97">
        <f>N51</f>
        <v>3245000</v>
      </c>
      <c r="O66" s="98">
        <f t="shared" si="56"/>
        <v>1</v>
      </c>
      <c r="P66" s="99"/>
    </row>
    <row r="67" spans="1:16" s="95" customFormat="1" ht="36" customHeight="1" x14ac:dyDescent="0.25">
      <c r="A67" s="96"/>
      <c r="B67" s="96"/>
      <c r="C67" s="100" t="s">
        <v>34</v>
      </c>
      <c r="D67" s="100"/>
      <c r="E67" s="96" t="s">
        <v>35</v>
      </c>
      <c r="F67" s="96"/>
      <c r="G67" s="97">
        <f>G52</f>
        <v>12</v>
      </c>
      <c r="H67" s="97">
        <f>H52</f>
        <v>12</v>
      </c>
      <c r="I67" s="98">
        <f t="shared" si="53"/>
        <v>1</v>
      </c>
      <c r="J67" s="97">
        <f>J52</f>
        <v>18</v>
      </c>
      <c r="K67" s="97">
        <f>K52</f>
        <v>18</v>
      </c>
      <c r="L67" s="98">
        <f t="shared" si="55"/>
        <v>1</v>
      </c>
      <c r="M67" s="97">
        <f>M52</f>
        <v>24</v>
      </c>
      <c r="N67" s="97">
        <f>N52</f>
        <v>24</v>
      </c>
      <c r="O67" s="98">
        <f t="shared" si="56"/>
        <v>1</v>
      </c>
      <c r="P67" s="99"/>
    </row>
    <row r="68" spans="1:16" x14ac:dyDescent="0.25">
      <c r="G68" s="26"/>
      <c r="H68" s="26"/>
    </row>
  </sheetData>
  <mergeCells count="145">
    <mergeCell ref="G44:G45"/>
    <mergeCell ref="H44:H45"/>
    <mergeCell ref="I44:I45"/>
    <mergeCell ref="J44:J45"/>
    <mergeCell ref="M44:M45"/>
    <mergeCell ref="P42:P43"/>
    <mergeCell ref="P44:P45"/>
    <mergeCell ref="P40:P41"/>
    <mergeCell ref="E42:E43"/>
    <mergeCell ref="F42:F43"/>
    <mergeCell ref="G42:G43"/>
    <mergeCell ref="H42:H43"/>
    <mergeCell ref="I42:I43"/>
    <mergeCell ref="J42:J43"/>
    <mergeCell ref="L42:L43"/>
    <mergeCell ref="K42:K43"/>
    <mergeCell ref="K44:K45"/>
    <mergeCell ref="L44:L45"/>
    <mergeCell ref="G40:G41"/>
    <mergeCell ref="H40:H41"/>
    <mergeCell ref="I40:I41"/>
    <mergeCell ref="J40:J41"/>
    <mergeCell ref="K40:K41"/>
    <mergeCell ref="E40:E41"/>
    <mergeCell ref="E48:F48"/>
    <mergeCell ref="E67:F67"/>
    <mergeCell ref="E58:F58"/>
    <mergeCell ref="E59:F59"/>
    <mergeCell ref="E63:F63"/>
    <mergeCell ref="E64:F64"/>
    <mergeCell ref="E44:E45"/>
    <mergeCell ref="F44:F45"/>
    <mergeCell ref="E46:F46"/>
    <mergeCell ref="E47:F47"/>
    <mergeCell ref="E61:F61"/>
    <mergeCell ref="B55:B56"/>
    <mergeCell ref="A55:A56"/>
    <mergeCell ref="A58:B67"/>
    <mergeCell ref="C58:D58"/>
    <mergeCell ref="C59:D59"/>
    <mergeCell ref="C60:D60"/>
    <mergeCell ref="C61:D61"/>
    <mergeCell ref="C62:D62"/>
    <mergeCell ref="E65:F65"/>
    <mergeCell ref="E60:F60"/>
    <mergeCell ref="E62:F62"/>
    <mergeCell ref="C63:D63"/>
    <mergeCell ref="C64:D64"/>
    <mergeCell ref="C65:D65"/>
    <mergeCell ref="C67:D67"/>
    <mergeCell ref="C66:D66"/>
    <mergeCell ref="E66:F66"/>
    <mergeCell ref="C55:C56"/>
    <mergeCell ref="A40:A41"/>
    <mergeCell ref="B40:B41"/>
    <mergeCell ref="C40:C41"/>
    <mergeCell ref="A44:A45"/>
    <mergeCell ref="B44:B45"/>
    <mergeCell ref="C44:C45"/>
    <mergeCell ref="A51:B52"/>
    <mergeCell ref="C51:D52"/>
    <mergeCell ref="D40:D41"/>
    <mergeCell ref="D44:D45"/>
    <mergeCell ref="B49:B50"/>
    <mergeCell ref="B42:B43"/>
    <mergeCell ref="C48:D48"/>
    <mergeCell ref="C49:C50"/>
    <mergeCell ref="D49:D50"/>
    <mergeCell ref="A49:A50"/>
    <mergeCell ref="A46:B48"/>
    <mergeCell ref="C42:C43"/>
    <mergeCell ref="C46:D46"/>
    <mergeCell ref="C47:D47"/>
    <mergeCell ref="D42:D43"/>
    <mergeCell ref="B29:B30"/>
    <mergeCell ref="A29:A30"/>
    <mergeCell ref="A9:A10"/>
    <mergeCell ref="B9:B10"/>
    <mergeCell ref="C9:C10"/>
    <mergeCell ref="A14:A15"/>
    <mergeCell ref="B14:B15"/>
    <mergeCell ref="C14:C15"/>
    <mergeCell ref="C16:C17"/>
    <mergeCell ref="C29:C30"/>
    <mergeCell ref="A11:A13"/>
    <mergeCell ref="C27:D27"/>
    <mergeCell ref="A16:A17"/>
    <mergeCell ref="E24:F24"/>
    <mergeCell ref="E25:F25"/>
    <mergeCell ref="E26:F26"/>
    <mergeCell ref="C25:D25"/>
    <mergeCell ref="C26:D26"/>
    <mergeCell ref="D12:D13"/>
    <mergeCell ref="D20:D21"/>
    <mergeCell ref="B11:B13"/>
    <mergeCell ref="C11:C13"/>
    <mergeCell ref="B16:B17"/>
    <mergeCell ref="C24:D24"/>
    <mergeCell ref="P3:P4"/>
    <mergeCell ref="A1:P1"/>
    <mergeCell ref="A2:P2"/>
    <mergeCell ref="M42:M43"/>
    <mergeCell ref="N42:N43"/>
    <mergeCell ref="O42:O43"/>
    <mergeCell ref="G3:I3"/>
    <mergeCell ref="A3:A4"/>
    <mergeCell ref="B3:B4"/>
    <mergeCell ref="C3:C4"/>
    <mergeCell ref="D3:D4"/>
    <mergeCell ref="E3:E4"/>
    <mergeCell ref="F3:F4"/>
    <mergeCell ref="J3:L3"/>
    <mergeCell ref="A38:A39"/>
    <mergeCell ref="B38:B39"/>
    <mergeCell ref="C38:C39"/>
    <mergeCell ref="A20:A22"/>
    <mergeCell ref="B20:B22"/>
    <mergeCell ref="C20:C22"/>
    <mergeCell ref="F40:F41"/>
    <mergeCell ref="A5:A7"/>
    <mergeCell ref="B5:B7"/>
    <mergeCell ref="N44:N45"/>
    <mergeCell ref="O44:O45"/>
    <mergeCell ref="M40:M41"/>
    <mergeCell ref="N40:N41"/>
    <mergeCell ref="A42:A43"/>
    <mergeCell ref="O40:O41"/>
    <mergeCell ref="M3:O3"/>
    <mergeCell ref="N16:N17"/>
    <mergeCell ref="O16:O17"/>
    <mergeCell ref="C5:C7"/>
    <mergeCell ref="L40:L41"/>
    <mergeCell ref="A31:A32"/>
    <mergeCell ref="B31:B32"/>
    <mergeCell ref="C31:C32"/>
    <mergeCell ref="C36:D36"/>
    <mergeCell ref="C37:D37"/>
    <mergeCell ref="A36:B37"/>
    <mergeCell ref="D35:E35"/>
    <mergeCell ref="E27:F27"/>
    <mergeCell ref="E28:F28"/>
    <mergeCell ref="A24:B28"/>
    <mergeCell ref="C28:D28"/>
    <mergeCell ref="K16:K17"/>
    <mergeCell ref="L16:L17"/>
  </mergeCells>
  <pageMargins left="0" right="0" top="0" bottom="0" header="0.31496062992125984" footer="0.19685039370078741"/>
  <pageSetup paperSize="9" scale="32" fitToHeight="6" orientation="landscape" r:id="rId1"/>
  <rowBreaks count="2" manualBreakCount="2">
    <brk id="23" max="15" man="1"/>
    <brk id="4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</dc:creator>
  <cp:lastModifiedBy>Елена Волошина</cp:lastModifiedBy>
  <cp:lastPrinted>2016-05-24T08:24:49Z</cp:lastPrinted>
  <dcterms:created xsi:type="dcterms:W3CDTF">2014-02-18T10:14:27Z</dcterms:created>
  <dcterms:modified xsi:type="dcterms:W3CDTF">2016-05-24T08:28:54Z</dcterms:modified>
</cp:coreProperties>
</file>